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C:\Users\Nick Harris\Documents\Nick - complete\Running = ROSS\Foe Edge\"/>
    </mc:Choice>
  </mc:AlternateContent>
  <xr:revisionPtr revIDLastSave="0" documentId="8_{1FCAECBA-B4A9-4CD9-884E-E7E82FB661E8}" xr6:coauthVersionLast="47" xr6:coauthVersionMax="47" xr10:uidLastSave="{00000000-0000-0000-0000-000000000000}"/>
  <bookViews>
    <workbookView xWindow="-108" yWindow="-108" windowWidth="23256" windowHeight="12456" tabRatio="773" activeTab="1" xr2:uid="{00000000-000D-0000-FFFF-FFFF00000000}"/>
  </bookViews>
  <sheets>
    <sheet name="ENTRANTS" sheetId="1" r:id="rId1"/>
    <sheet name="RESULTS" sheetId="2" r:id="rId2"/>
    <sheet name="RANKINGS" sheetId="3" r:id="rId3"/>
  </sheets>
  <externalReferences>
    <externalReference r:id="rId4"/>
  </externalReferences>
  <definedNames>
    <definedName name="_xlnm._FilterDatabase" localSheetId="0" hidden="1">ENTRANTS!$A$1:$H$49</definedName>
    <definedName name="_xlnm._FilterDatabase" localSheetId="1" hidden="1">RESULTS!$A$1:$AA$1000</definedName>
    <definedName name="a">RESULTS!$D$1:$E$1000</definedName>
    <definedName name="CAT_LIST">#REF!</definedName>
    <definedName name="CAT_RANGE">RESULTS!$B$1:$L$1000</definedName>
    <definedName name="CAT_Results">[1]Results!$B$2:$L$501</definedName>
    <definedName name="CLUB_MEN">RESULTS!$Q$1:$AA$1000</definedName>
    <definedName name="CLUB_RANGE">RESULTS!$O$1:$AA$1000</definedName>
    <definedName name="CLUB_WOMEN">RESULTS!$S$1:$AA$1000</definedName>
    <definedName name="ENTRANTS">#REF!</definedName>
    <definedName name="GEN_RANGE">RESULTS!$A$1:$L$1000</definedName>
    <definedName name="GENDER_Results">[1]Results!$A$2:$L$501</definedName>
    <definedName name="_xlnm.Print_Area" localSheetId="0">ENTRANTS!$A$1:$H$300</definedName>
    <definedName name="_xlnm.Print_Area" localSheetId="2">RANKINGS!$A$1:$Q$84</definedName>
    <definedName name="_xlnm.Print_Area" localSheetId="1">RESULTS!$C$1:$L$301</definedName>
    <definedName name="_xlnm.Print_Titles" localSheetId="1">RESULTS!$1:$1</definedName>
    <definedName name="Race1_Time">RESULTS!$D$1:$N$1000</definedName>
    <definedName name="Race2_Time">#REF!</definedName>
    <definedName name="Race3_Time">#REF!</definedName>
    <definedName name="Race4_Time">#REF!</definedName>
    <definedName name="RR_CAT_RANGE">#REF!</definedName>
    <definedName name="RR_CLUB_MEN">#REF!</definedName>
    <definedName name="RR_CLUB_RANGE">#REF!</definedName>
    <definedName name="RR_CLUB_WOMEN">#REF!</definedName>
    <definedName name="RR_GEN_RANGE">#REF!</definedName>
    <definedName name="RRR_CAT_RANGE">#REF!</definedName>
    <definedName name="RRR_CLUB_MEN">#REF!</definedName>
    <definedName name="RRR_CLUB_RANGE">#REF!</definedName>
    <definedName name="RRR_CLUB_WOMEN">#REF!</definedName>
    <definedName name="RRR_GEN_RANGE">#REF!</definedName>
    <definedName name="RRRR_CAT_RANGE">#REF!</definedName>
    <definedName name="RRRR_CLUB_MEN">#REF!</definedName>
    <definedName name="RRRR_CLUB_RANGE">#REF!</definedName>
    <definedName name="RRRR_CLUB_WOMEN">#REF!</definedName>
    <definedName name="RRRR_GEN_RANGE">#REF!</definedName>
    <definedName name="S_CAT_RANGE">#REF!</definedName>
    <definedName name="S_CLUB_MEN">#REF!</definedName>
    <definedName name="S_CLUB_RANGE">#REF!</definedName>
    <definedName name="S_CLUB_WOMEN">#REF!</definedName>
    <definedName name="S_GEN_RANGE">#REF!</definedName>
    <definedName name="Series_Summary">#REF!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N3"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2" i="2"/>
  <c r="L3" i="2" l="1"/>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2" i="2"/>
  <c r="J3" i="2"/>
  <c r="J4" i="2"/>
  <c r="K87" i="2" s="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2" i="2"/>
  <c r="K2" i="2" s="1"/>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2" i="2"/>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E50"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6" i="2"/>
  <c r="H4" i="2"/>
  <c r="H7" i="2"/>
  <c r="H3" i="2"/>
  <c r="H8" i="2"/>
  <c r="H2" i="2"/>
  <c r="E9" i="1"/>
  <c r="H9" i="2" s="1"/>
  <c r="E10" i="1"/>
  <c r="E11"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H5" i="2"/>
  <c r="O86" i="2" l="1"/>
  <c r="O82" i="2"/>
  <c r="O78" i="2"/>
  <c r="O87" i="2"/>
  <c r="O74" i="2"/>
  <c r="O66" i="2"/>
  <c r="O58" i="2"/>
  <c r="O54" i="2"/>
  <c r="O50" i="2"/>
  <c r="O56" i="2"/>
  <c r="O59" i="2"/>
  <c r="I59" i="2"/>
  <c r="I58" i="2"/>
  <c r="K59" i="2"/>
  <c r="I56" i="2"/>
  <c r="I57" i="2"/>
  <c r="K58" i="2"/>
  <c r="K57" i="2"/>
  <c r="O57" i="2"/>
  <c r="K56" i="2"/>
  <c r="I51" i="2"/>
  <c r="K52" i="2"/>
  <c r="O55" i="2"/>
  <c r="O51" i="2"/>
  <c r="K55" i="2"/>
  <c r="I54" i="2"/>
  <c r="I55" i="2"/>
  <c r="I53" i="2"/>
  <c r="K54" i="2"/>
  <c r="O84" i="2"/>
  <c r="O80" i="2"/>
  <c r="O72" i="2"/>
  <c r="O52" i="2"/>
  <c r="O53" i="2"/>
  <c r="K53" i="2"/>
  <c r="I52" i="2"/>
  <c r="K51" i="2"/>
  <c r="I50" i="2"/>
  <c r="K50" i="2"/>
  <c r="I86" i="2"/>
  <c r="I87" i="2"/>
  <c r="I85" i="2"/>
  <c r="K86" i="2"/>
  <c r="I78" i="2"/>
  <c r="O85" i="2"/>
  <c r="O77" i="2"/>
  <c r="K84" i="2"/>
  <c r="K80" i="2"/>
  <c r="K85" i="2"/>
  <c r="O83" i="2"/>
  <c r="O79" i="2"/>
  <c r="I84" i="2"/>
  <c r="K82" i="2"/>
  <c r="I83" i="2"/>
  <c r="K83" i="2"/>
  <c r="I81" i="2"/>
  <c r="K81" i="2"/>
  <c r="I82" i="2"/>
  <c r="O76" i="2"/>
  <c r="O81" i="2"/>
  <c r="K79" i="2"/>
  <c r="I80" i="2"/>
  <c r="I79" i="2"/>
  <c r="I77" i="2"/>
  <c r="K77" i="2"/>
  <c r="O71" i="2"/>
  <c r="K78" i="2"/>
  <c r="I72" i="2"/>
  <c r="O73" i="2"/>
  <c r="K76" i="2"/>
  <c r="K72" i="2"/>
  <c r="K75" i="2"/>
  <c r="O75" i="2"/>
  <c r="I76" i="2"/>
  <c r="I75" i="2"/>
  <c r="K74" i="2"/>
  <c r="K73" i="2"/>
  <c r="I73" i="2"/>
  <c r="O68" i="2"/>
  <c r="I74" i="2"/>
  <c r="K71" i="2"/>
  <c r="I71" i="2"/>
  <c r="I70" i="2"/>
  <c r="O70" i="2"/>
  <c r="I68" i="2"/>
  <c r="I69" i="2"/>
  <c r="K68" i="2"/>
  <c r="O67" i="2"/>
  <c r="K69" i="2"/>
  <c r="K70" i="2"/>
  <c r="O69" i="2"/>
  <c r="I67" i="2"/>
  <c r="O65" i="2"/>
  <c r="O61" i="2"/>
  <c r="I66" i="2"/>
  <c r="K66" i="2"/>
  <c r="K67" i="2"/>
  <c r="I62" i="2"/>
  <c r="I65" i="2"/>
  <c r="K65" i="2"/>
  <c r="O64" i="2"/>
  <c r="O60" i="2"/>
  <c r="O62" i="2"/>
  <c r="I64" i="2"/>
  <c r="K64" i="2"/>
  <c r="I63" i="2"/>
  <c r="O63" i="2"/>
  <c r="K63" i="2"/>
  <c r="I61" i="2"/>
  <c r="K61" i="2"/>
  <c r="K62" i="2"/>
  <c r="I60" i="2"/>
  <c r="K60" i="2"/>
  <c r="O47" i="2"/>
  <c r="O43" i="2"/>
  <c r="O39" i="2"/>
  <c r="O35" i="2"/>
  <c r="O31" i="2"/>
  <c r="O27" i="2"/>
  <c r="O23" i="2"/>
  <c r="O19" i="2"/>
  <c r="O15" i="2"/>
  <c r="O11" i="2"/>
  <c r="O7" i="2"/>
  <c r="O3" i="2"/>
  <c r="O45" i="2"/>
  <c r="O37" i="2"/>
  <c r="O29" i="2"/>
  <c r="O21" i="2"/>
  <c r="O13" i="2"/>
  <c r="O5" i="2"/>
  <c r="O49" i="2"/>
  <c r="O41" i="2"/>
  <c r="O33" i="2"/>
  <c r="O25" i="2"/>
  <c r="O17" i="2"/>
  <c r="O9" i="2"/>
  <c r="O46" i="2"/>
  <c r="O42" i="2"/>
  <c r="O38" i="2"/>
  <c r="O34" i="2"/>
  <c r="O30" i="2"/>
  <c r="O26" i="2"/>
  <c r="O22" i="2"/>
  <c r="O18" i="2"/>
  <c r="O14" i="2"/>
  <c r="O10" i="2"/>
  <c r="O6" i="2"/>
  <c r="K47" i="2"/>
  <c r="K43" i="2"/>
  <c r="K39" i="2"/>
  <c r="K35" i="2"/>
  <c r="K31" i="2"/>
  <c r="K27" i="2"/>
  <c r="K23" i="2"/>
  <c r="K19" i="2"/>
  <c r="K15" i="2"/>
  <c r="K11" i="2"/>
  <c r="K7" i="2"/>
  <c r="K3" i="2"/>
  <c r="K44" i="2"/>
  <c r="K36" i="2"/>
  <c r="K28" i="2"/>
  <c r="K20" i="2"/>
  <c r="K12" i="2"/>
  <c r="K4" i="2"/>
  <c r="K10" i="2"/>
  <c r="K48" i="2"/>
  <c r="K40" i="2"/>
  <c r="K32" i="2"/>
  <c r="K24" i="2"/>
  <c r="K16" i="2"/>
  <c r="K8" i="2"/>
  <c r="O48" i="2"/>
  <c r="O44" i="2"/>
  <c r="O40" i="2"/>
  <c r="O36" i="2"/>
  <c r="O32" i="2"/>
  <c r="O28" i="2"/>
  <c r="O24" i="2"/>
  <c r="O20" i="2"/>
  <c r="O16" i="2"/>
  <c r="O12" i="2"/>
  <c r="O8" i="2"/>
  <c r="O4" i="2"/>
  <c r="O2" i="2"/>
  <c r="I2" i="2"/>
  <c r="I6" i="2"/>
  <c r="I14" i="2"/>
  <c r="I22" i="2"/>
  <c r="I30" i="2"/>
  <c r="I38" i="2"/>
  <c r="I5" i="2"/>
  <c r="I13" i="2"/>
  <c r="I21" i="2"/>
  <c r="I29" i="2"/>
  <c r="I37" i="2"/>
  <c r="I45" i="2"/>
  <c r="I10" i="2"/>
  <c r="I18" i="2"/>
  <c r="I26" i="2"/>
  <c r="I34" i="2"/>
  <c r="I42" i="2"/>
  <c r="I46" i="2"/>
  <c r="I9" i="2"/>
  <c r="I17" i="2"/>
  <c r="I25" i="2"/>
  <c r="I33" i="2"/>
  <c r="I41" i="2"/>
  <c r="I49" i="2"/>
  <c r="K49" i="2"/>
  <c r="K41" i="2"/>
  <c r="K33" i="2"/>
  <c r="K25" i="2"/>
  <c r="K17" i="2"/>
  <c r="K9" i="2"/>
  <c r="K46" i="2"/>
  <c r="K42" i="2"/>
  <c r="K34" i="2"/>
  <c r="K26" i="2"/>
  <c r="K18" i="2"/>
  <c r="K6" i="2"/>
  <c r="I48" i="2"/>
  <c r="I44" i="2"/>
  <c r="I40" i="2"/>
  <c r="I36" i="2"/>
  <c r="I32" i="2"/>
  <c r="I28" i="2"/>
  <c r="I24" i="2"/>
  <c r="I20" i="2"/>
  <c r="I16" i="2"/>
  <c r="I12" i="2"/>
  <c r="I8" i="2"/>
  <c r="I4" i="2"/>
  <c r="K45" i="2"/>
  <c r="K37" i="2"/>
  <c r="K29" i="2"/>
  <c r="K21" i="2"/>
  <c r="K13" i="2"/>
  <c r="K5" i="2"/>
  <c r="K38" i="2"/>
  <c r="K30" i="2"/>
  <c r="K22" i="2"/>
  <c r="K14" i="2"/>
  <c r="I47" i="2"/>
  <c r="I43" i="2"/>
  <c r="I39" i="2"/>
  <c r="I35" i="2"/>
  <c r="I31" i="2"/>
  <c r="I27" i="2"/>
  <c r="I23" i="2"/>
  <c r="I19" i="2"/>
  <c r="I15" i="2"/>
  <c r="I11" i="2"/>
  <c r="I7" i="2"/>
  <c r="I3" i="2"/>
  <c r="B2" i="2" l="1"/>
  <c r="A50" i="2"/>
  <c r="A3" i="2"/>
  <c r="A24" i="2"/>
  <c r="A49" i="2"/>
  <c r="A2" i="2"/>
  <c r="P50" i="2" l="1"/>
  <c r="B49" i="2"/>
  <c r="B50" i="2"/>
  <c r="P2" i="2"/>
  <c r="A28" i="2"/>
  <c r="B24" i="2"/>
  <c r="A44" i="2"/>
  <c r="A48" i="2"/>
  <c r="B29" i="2"/>
  <c r="B33" i="2"/>
  <c r="B37" i="2"/>
  <c r="B41" i="2"/>
  <c r="B45" i="2"/>
  <c r="B28" i="2"/>
  <c r="A39" i="2"/>
  <c r="B44" i="2"/>
  <c r="B39" i="2"/>
  <c r="A32" i="2"/>
  <c r="B32" i="2"/>
  <c r="A43" i="2"/>
  <c r="B48" i="2"/>
  <c r="A37" i="2"/>
  <c r="A38" i="2"/>
  <c r="A23" i="2"/>
  <c r="A47" i="2"/>
  <c r="B36" i="2"/>
  <c r="A36" i="2"/>
  <c r="B40" i="2"/>
  <c r="A40" i="2"/>
  <c r="B35" i="2"/>
  <c r="B31" i="2"/>
  <c r="B38" i="2"/>
  <c r="B43" i="2"/>
  <c r="B30" i="2"/>
  <c r="B46" i="2"/>
  <c r="A46" i="2"/>
  <c r="A30" i="2"/>
  <c r="A35" i="2"/>
  <c r="A31" i="2"/>
  <c r="B23" i="2"/>
  <c r="A45" i="2"/>
  <c r="B22" i="2"/>
  <c r="A22" i="2"/>
  <c r="B34" i="2"/>
  <c r="A34" i="2"/>
  <c r="A42" i="2"/>
  <c r="B47" i="2"/>
  <c r="B42" i="2"/>
  <c r="A33" i="2"/>
  <c r="A41" i="2"/>
  <c r="A29" i="2"/>
  <c r="B3" i="2"/>
  <c r="A5" i="2"/>
  <c r="B16" i="2"/>
  <c r="B7" i="2"/>
  <c r="A6" i="2"/>
  <c r="A15" i="2"/>
  <c r="B9" i="2"/>
  <c r="B10" i="2"/>
  <c r="A9" i="2"/>
  <c r="B19" i="2"/>
  <c r="A14" i="2"/>
  <c r="A7" i="2"/>
  <c r="B20" i="2"/>
  <c r="B15" i="2"/>
  <c r="A10" i="2"/>
  <c r="A11" i="2"/>
  <c r="B13" i="2"/>
  <c r="B8" i="2"/>
  <c r="A8" i="2"/>
  <c r="A4" i="2"/>
  <c r="A13" i="2"/>
  <c r="B18" i="2"/>
  <c r="A21" i="2"/>
  <c r="A16" i="2"/>
  <c r="A19" i="2"/>
  <c r="A12" i="2"/>
  <c r="B4" i="2"/>
  <c r="A18" i="2"/>
  <c r="B12" i="2"/>
  <c r="B11" i="2"/>
  <c r="B5" i="2"/>
  <c r="B17" i="2"/>
  <c r="B14" i="2"/>
  <c r="A20" i="2"/>
  <c r="A17" i="2"/>
  <c r="B6" i="2"/>
  <c r="B21" i="2"/>
  <c r="A27" i="2"/>
  <c r="B25" i="2"/>
  <c r="A26" i="2"/>
  <c r="A25" i="2"/>
  <c r="B26" i="2"/>
  <c r="B27" i="2"/>
  <c r="Z2" i="2" l="1"/>
  <c r="Y2" i="2"/>
  <c r="X2" i="2"/>
  <c r="AA50" i="2"/>
  <c r="Y50" i="2"/>
  <c r="Z50" i="2"/>
  <c r="X50" i="2"/>
  <c r="W50" i="2"/>
  <c r="R2" i="2"/>
  <c r="Q2" i="2" s="1"/>
  <c r="AA2" i="2"/>
  <c r="T50" i="2"/>
  <c r="S50" i="2" s="1"/>
  <c r="R50" i="2"/>
  <c r="B51" i="2"/>
  <c r="T2" i="2"/>
  <c r="S2" i="2" s="1"/>
  <c r="W2" i="2"/>
  <c r="P49" i="2"/>
  <c r="P5" i="2"/>
  <c r="P7" i="2"/>
  <c r="P12" i="2"/>
  <c r="P17" i="2"/>
  <c r="P18" i="2"/>
  <c r="P30" i="2"/>
  <c r="P47" i="2"/>
  <c r="P27" i="2"/>
  <c r="P21" i="2"/>
  <c r="P19" i="2"/>
  <c r="P37" i="2"/>
  <c r="P34" i="2"/>
  <c r="P35" i="2"/>
  <c r="P43" i="2"/>
  <c r="P8" i="2"/>
  <c r="P22" i="2"/>
  <c r="P40" i="2"/>
  <c r="P23" i="2"/>
  <c r="P20" i="2"/>
  <c r="P14" i="2"/>
  <c r="P10" i="2"/>
  <c r="P9" i="2"/>
  <c r="P6" i="2"/>
  <c r="P31" i="2"/>
  <c r="P36" i="2"/>
  <c r="P39" i="2"/>
  <c r="P3" i="2"/>
  <c r="P38" i="2"/>
  <c r="P44" i="2"/>
  <c r="P28" i="2"/>
  <c r="P41" i="2"/>
  <c r="P25" i="2"/>
  <c r="P46" i="2"/>
  <c r="P48" i="2"/>
  <c r="P32" i="2"/>
  <c r="P16" i="2"/>
  <c r="P45" i="2"/>
  <c r="P29" i="2"/>
  <c r="P13" i="2"/>
  <c r="P26" i="2"/>
  <c r="P11" i="2"/>
  <c r="P4" i="2"/>
  <c r="P33" i="2"/>
  <c r="P42" i="2"/>
  <c r="P15" i="2"/>
  <c r="P24" i="2"/>
  <c r="X42" i="2" l="1"/>
  <c r="Z42" i="2"/>
  <c r="Y42" i="2"/>
  <c r="AA42" i="2"/>
  <c r="W42" i="2"/>
  <c r="Y16" i="2"/>
  <c r="X16" i="2"/>
  <c r="Z16" i="2"/>
  <c r="AA16" i="2"/>
  <c r="W16" i="2"/>
  <c r="X38" i="2"/>
  <c r="Y38" i="2"/>
  <c r="AA38" i="2"/>
  <c r="Z38" i="2"/>
  <c r="W38" i="2"/>
  <c r="Z14" i="2"/>
  <c r="AA14" i="2"/>
  <c r="Y14" i="2"/>
  <c r="X14" i="2"/>
  <c r="W14" i="2"/>
  <c r="X22" i="2"/>
  <c r="AA22" i="2"/>
  <c r="Y22" i="2"/>
  <c r="Z22" i="2"/>
  <c r="W22" i="2"/>
  <c r="Z27" i="2"/>
  <c r="Y27" i="2"/>
  <c r="AA27" i="2"/>
  <c r="X27" i="2"/>
  <c r="W27" i="2"/>
  <c r="X17" i="2"/>
  <c r="Y17" i="2"/>
  <c r="AA17" i="2"/>
  <c r="Z17" i="2"/>
  <c r="W17" i="2"/>
  <c r="X49" i="2"/>
  <c r="Y49" i="2"/>
  <c r="AA49" i="2"/>
  <c r="Z49" i="2"/>
  <c r="W49" i="2"/>
  <c r="Z15" i="2"/>
  <c r="X15" i="2"/>
  <c r="Y15" i="2"/>
  <c r="AA15" i="2"/>
  <c r="W15" i="2"/>
  <c r="Y45" i="2"/>
  <c r="X45" i="2"/>
  <c r="Z45" i="2"/>
  <c r="AA45" i="2"/>
  <c r="W45" i="2"/>
  <c r="Z44" i="2"/>
  <c r="Y44" i="2"/>
  <c r="AA44" i="2"/>
  <c r="X44" i="2"/>
  <c r="W44" i="2"/>
  <c r="Z40" i="2"/>
  <c r="X40" i="2"/>
  <c r="AA40" i="2"/>
  <c r="Y40" i="2"/>
  <c r="W40" i="2"/>
  <c r="AA5" i="2"/>
  <c r="W5" i="2"/>
  <c r="Z5" i="2" s="1"/>
  <c r="Z24" i="2"/>
  <c r="X24" i="2"/>
  <c r="Y24" i="2"/>
  <c r="AA24" i="2"/>
  <c r="W24" i="2"/>
  <c r="X4" i="2"/>
  <c r="AA4" i="2"/>
  <c r="Y6" i="2" s="1"/>
  <c r="W4" i="2"/>
  <c r="Y29" i="2"/>
  <c r="X29" i="2"/>
  <c r="Z29" i="2"/>
  <c r="AA29" i="2"/>
  <c r="W29" i="2"/>
  <c r="Y48" i="2"/>
  <c r="Z48" i="2"/>
  <c r="AA48" i="2"/>
  <c r="X48" i="2"/>
  <c r="W48" i="2"/>
  <c r="Z28" i="2"/>
  <c r="X28" i="2"/>
  <c r="Y28" i="2"/>
  <c r="AA28" i="2"/>
  <c r="W28" i="2"/>
  <c r="Y39" i="2"/>
  <c r="AA39" i="2"/>
  <c r="Z39" i="2"/>
  <c r="X39" i="2"/>
  <c r="W39" i="2"/>
  <c r="Z23" i="2"/>
  <c r="Y23" i="2"/>
  <c r="AA23" i="2"/>
  <c r="X23" i="2"/>
  <c r="W23" i="2"/>
  <c r="Y19" i="2"/>
  <c r="X19" i="2"/>
  <c r="AA19" i="2"/>
  <c r="Z19" i="2"/>
  <c r="W19" i="2"/>
  <c r="Z7" i="2"/>
  <c r="Y7" i="2"/>
  <c r="X7" i="2"/>
  <c r="AA7" i="2"/>
  <c r="Y8" i="2" s="1"/>
  <c r="W7" i="2"/>
  <c r="X33" i="2"/>
  <c r="Y33" i="2"/>
  <c r="AA33" i="2"/>
  <c r="Z33" i="2"/>
  <c r="W33" i="2"/>
  <c r="X13" i="2"/>
  <c r="AA13" i="2"/>
  <c r="W13" i="2"/>
  <c r="X32" i="2"/>
  <c r="Y32" i="2"/>
  <c r="Z32" i="2"/>
  <c r="AA32" i="2"/>
  <c r="W32" i="2"/>
  <c r="Z41" i="2"/>
  <c r="AA41" i="2"/>
  <c r="X41" i="2"/>
  <c r="Y41" i="2"/>
  <c r="W41" i="2"/>
  <c r="X3" i="2"/>
  <c r="Y3" i="2"/>
  <c r="Z3" i="2"/>
  <c r="AA3" i="2"/>
  <c r="X6" i="2" s="1"/>
  <c r="W3" i="2"/>
  <c r="Y5" i="2" s="1"/>
  <c r="AA6" i="2"/>
  <c r="Z6" i="2"/>
  <c r="W6" i="2"/>
  <c r="AA20" i="2"/>
  <c r="W20" i="2"/>
  <c r="AA8" i="2"/>
  <c r="X8" i="2"/>
  <c r="W8" i="2"/>
  <c r="Z37" i="2"/>
  <c r="AA37" i="2"/>
  <c r="X37" i="2"/>
  <c r="Y37" i="2"/>
  <c r="W37" i="2"/>
  <c r="Y47" i="2"/>
  <c r="Z47" i="2"/>
  <c r="X47" i="2"/>
  <c r="AA47" i="2"/>
  <c r="W47" i="2"/>
  <c r="Z12" i="2"/>
  <c r="Y12" i="2"/>
  <c r="X12" i="2"/>
  <c r="AA12" i="2"/>
  <c r="W12" i="2"/>
  <c r="Y26" i="2"/>
  <c r="X26" i="2"/>
  <c r="AA26" i="2"/>
  <c r="Z26" i="2"/>
  <c r="W26" i="2"/>
  <c r="X25" i="2"/>
  <c r="Z25" i="2"/>
  <c r="AA25" i="2"/>
  <c r="Y25" i="2"/>
  <c r="W25" i="2"/>
  <c r="AA31" i="2"/>
  <c r="Y31" i="2"/>
  <c r="Z31" i="2"/>
  <c r="X31" i="2"/>
  <c r="W31" i="2"/>
  <c r="AA34" i="2"/>
  <c r="Y34" i="2"/>
  <c r="Z34" i="2"/>
  <c r="X34" i="2"/>
  <c r="W34" i="2"/>
  <c r="X11" i="2"/>
  <c r="Z11" i="2"/>
  <c r="Y11" i="2"/>
  <c r="AA11" i="2"/>
  <c r="W11" i="2"/>
  <c r="AA46" i="2"/>
  <c r="W46" i="2"/>
  <c r="X36" i="2"/>
  <c r="Y36" i="2"/>
  <c r="AA36" i="2"/>
  <c r="Z36" i="2"/>
  <c r="W36" i="2"/>
  <c r="Y10" i="2"/>
  <c r="X10" i="2"/>
  <c r="Z10" i="2"/>
  <c r="AA10" i="2"/>
  <c r="W10" i="2"/>
  <c r="X35" i="2"/>
  <c r="AA35" i="2"/>
  <c r="Z35" i="2"/>
  <c r="Y35" i="2"/>
  <c r="W35" i="2"/>
  <c r="X21" i="2"/>
  <c r="AA21" i="2"/>
  <c r="Z21" i="2"/>
  <c r="Y21" i="2"/>
  <c r="W21" i="2"/>
  <c r="AA18" i="2"/>
  <c r="Z18" i="2"/>
  <c r="X18" i="2"/>
  <c r="Y18" i="2"/>
  <c r="W18" i="2"/>
  <c r="Y9" i="2"/>
  <c r="AA9" i="2"/>
  <c r="Z9" i="2"/>
  <c r="X9" i="2"/>
  <c r="W9" i="2"/>
  <c r="Y43" i="2"/>
  <c r="X43" i="2"/>
  <c r="Z43" i="2"/>
  <c r="AA43" i="2"/>
  <c r="W43" i="2"/>
  <c r="Y30" i="2"/>
  <c r="AA30" i="2"/>
  <c r="Z30" i="2"/>
  <c r="X30" i="2"/>
  <c r="W30" i="2"/>
  <c r="R9" i="2"/>
  <c r="R6" i="2"/>
  <c r="R4" i="2"/>
  <c r="Q4" i="2" s="1"/>
  <c r="R48" i="2"/>
  <c r="Q48" i="2" s="1"/>
  <c r="R39" i="2"/>
  <c r="Q39" i="2" s="1"/>
  <c r="R7" i="2"/>
  <c r="R33" i="2"/>
  <c r="Q33" i="2" s="1"/>
  <c r="R32" i="2"/>
  <c r="Q32" i="2" s="1"/>
  <c r="R20" i="2"/>
  <c r="R8" i="2"/>
  <c r="R37" i="2"/>
  <c r="R47" i="2"/>
  <c r="R12" i="2"/>
  <c r="R24" i="2"/>
  <c r="Q24" i="2" s="1"/>
  <c r="R29" i="2"/>
  <c r="Q29" i="2" s="1"/>
  <c r="R28" i="2"/>
  <c r="Q28" i="2" s="1"/>
  <c r="R23" i="2"/>
  <c r="Q23" i="2" s="1"/>
  <c r="R19" i="2"/>
  <c r="Q19" i="2" s="1"/>
  <c r="R13" i="2"/>
  <c r="R41" i="2"/>
  <c r="Q41" i="2" s="1"/>
  <c r="R3" i="2"/>
  <c r="Q3" i="2" s="1"/>
  <c r="R42" i="2"/>
  <c r="Q42" i="2" s="1"/>
  <c r="R26" i="2"/>
  <c r="Q26" i="2" s="1"/>
  <c r="R16" i="2"/>
  <c r="Q16" i="2" s="1"/>
  <c r="R25" i="2"/>
  <c r="Q25" i="2" s="1"/>
  <c r="R38" i="2"/>
  <c r="Q38" i="2" s="1"/>
  <c r="R31" i="2"/>
  <c r="Q31" i="2" s="1"/>
  <c r="R14" i="2"/>
  <c r="Q14" i="2" s="1"/>
  <c r="R22" i="2"/>
  <c r="R34" i="2"/>
  <c r="R27" i="2"/>
  <c r="Q27" i="2" s="1"/>
  <c r="R17" i="2"/>
  <c r="Q17" i="2" s="1"/>
  <c r="R49" i="2"/>
  <c r="Q49" i="2" s="1"/>
  <c r="R43" i="2"/>
  <c r="Q43" i="2" s="1"/>
  <c r="R30" i="2"/>
  <c r="Q30" i="2" s="1"/>
  <c r="R15" i="2"/>
  <c r="Q15" i="2" s="1"/>
  <c r="R11" i="2"/>
  <c r="R45" i="2"/>
  <c r="R46" i="2"/>
  <c r="R44" i="2"/>
  <c r="Q44" i="2" s="1"/>
  <c r="R36" i="2"/>
  <c r="Q36" i="2" s="1"/>
  <c r="R10" i="2"/>
  <c r="R40" i="2"/>
  <c r="R35" i="2"/>
  <c r="R21" i="2"/>
  <c r="R18" i="2"/>
  <c r="Q18" i="2" s="1"/>
  <c r="R5" i="2"/>
  <c r="A51" i="2"/>
  <c r="P51" i="2"/>
  <c r="T4" i="2"/>
  <c r="T29" i="2"/>
  <c r="S29" i="2" s="1"/>
  <c r="T28" i="2"/>
  <c r="S28" i="2" s="1"/>
  <c r="T9" i="2"/>
  <c r="T43" i="2"/>
  <c r="T30" i="2"/>
  <c r="S30" i="2" s="1"/>
  <c r="T5" i="2"/>
  <c r="S5" i="2" s="1"/>
  <c r="T33" i="2"/>
  <c r="S33" i="2" s="1"/>
  <c r="T32" i="2"/>
  <c r="S32" i="2" s="1"/>
  <c r="T3" i="2"/>
  <c r="S3" i="2" s="1"/>
  <c r="T20" i="2"/>
  <c r="S20" i="2" s="1"/>
  <c r="T8" i="2"/>
  <c r="T47" i="2"/>
  <c r="S47" i="2" s="1"/>
  <c r="T49" i="2"/>
  <c r="S49" i="2" s="1"/>
  <c r="T42" i="2"/>
  <c r="T26" i="2"/>
  <c r="S26" i="2" s="1"/>
  <c r="T16" i="2"/>
  <c r="S16" i="2" s="1"/>
  <c r="T25" i="2"/>
  <c r="T38" i="2"/>
  <c r="S38" i="2" s="1"/>
  <c r="T31" i="2"/>
  <c r="S31" i="2" s="1"/>
  <c r="T14" i="2"/>
  <c r="S14" i="2" s="1"/>
  <c r="T22" i="2"/>
  <c r="S22" i="2" s="1"/>
  <c r="T34" i="2"/>
  <c r="S34" i="2" s="1"/>
  <c r="T27" i="2"/>
  <c r="S27" i="2" s="1"/>
  <c r="T17" i="2"/>
  <c r="S17" i="2" s="1"/>
  <c r="T24" i="2"/>
  <c r="S24" i="2" s="1"/>
  <c r="T48" i="2"/>
  <c r="S48" i="2" s="1"/>
  <c r="T39" i="2"/>
  <c r="S39" i="2" s="1"/>
  <c r="T23" i="2"/>
  <c r="S23" i="2" s="1"/>
  <c r="T19" i="2"/>
  <c r="T13" i="2"/>
  <c r="S13" i="2" s="1"/>
  <c r="T41" i="2"/>
  <c r="T6" i="2"/>
  <c r="S6" i="2" s="1"/>
  <c r="T37" i="2"/>
  <c r="S37" i="2" s="1"/>
  <c r="T7" i="2"/>
  <c r="S7" i="2" s="1"/>
  <c r="T15" i="2"/>
  <c r="T11" i="2"/>
  <c r="S11" i="2" s="1"/>
  <c r="T45" i="2"/>
  <c r="S45" i="2" s="1"/>
  <c r="T46" i="2"/>
  <c r="T44" i="2"/>
  <c r="S44" i="2" s="1"/>
  <c r="T36" i="2"/>
  <c r="S36" i="2" s="1"/>
  <c r="T10" i="2"/>
  <c r="S10" i="2" s="1"/>
  <c r="T40" i="2"/>
  <c r="S40" i="2" s="1"/>
  <c r="T35" i="2"/>
  <c r="S35" i="2" s="1"/>
  <c r="T21" i="2"/>
  <c r="S21" i="2" s="1"/>
  <c r="T18" i="2"/>
  <c r="S18" i="2" s="1"/>
  <c r="T12" i="2"/>
  <c r="S12" i="2" s="1"/>
  <c r="U2" i="2"/>
  <c r="V2" i="2" s="1"/>
  <c r="X46" i="2" l="1"/>
  <c r="Z46" i="2"/>
  <c r="Y46" i="2"/>
  <c r="Z20" i="2"/>
  <c r="X20" i="2"/>
  <c r="Y20" i="2"/>
  <c r="Y13" i="2"/>
  <c r="Z13" i="2"/>
  <c r="Y4" i="2"/>
  <c r="Z4" i="2"/>
  <c r="Z51" i="2"/>
  <c r="AA51" i="2"/>
  <c r="X51" i="2"/>
  <c r="Y51" i="2"/>
  <c r="W51" i="2"/>
  <c r="Z8" i="2"/>
  <c r="X5" i="2"/>
  <c r="R51" i="2"/>
  <c r="S25" i="2"/>
  <c r="U25" i="2" s="1"/>
  <c r="V25" i="2" s="1"/>
  <c r="T51" i="2"/>
  <c r="S51" i="2" s="1"/>
  <c r="A52" i="2"/>
  <c r="B52" i="2"/>
  <c r="U30" i="2"/>
  <c r="V30" i="2" s="1"/>
  <c r="U33" i="2"/>
  <c r="V33" i="2" s="1"/>
  <c r="U18" i="2"/>
  <c r="V18" i="2" s="1"/>
  <c r="U16" i="2"/>
  <c r="V16" i="2" s="1"/>
  <c r="U48" i="2"/>
  <c r="V48" i="2" s="1"/>
  <c r="U27" i="2"/>
  <c r="V27" i="2" s="1"/>
  <c r="U23" i="2"/>
  <c r="V23" i="2" s="1"/>
  <c r="U26" i="2"/>
  <c r="V26" i="2" s="1"/>
  <c r="U29" i="2"/>
  <c r="V29" i="2" s="1"/>
  <c r="U32" i="2"/>
  <c r="V32" i="2" s="1"/>
  <c r="U28" i="2"/>
  <c r="V28" i="2" s="1"/>
  <c r="U24" i="2"/>
  <c r="V24" i="2" s="1"/>
  <c r="U31" i="2"/>
  <c r="V31" i="2" s="1"/>
  <c r="U39" i="2"/>
  <c r="V39" i="2" s="1"/>
  <c r="U49" i="2"/>
  <c r="V49" i="2" s="1"/>
  <c r="U14" i="2"/>
  <c r="V14" i="2" s="1"/>
  <c r="U44" i="2"/>
  <c r="V44" i="2" s="1"/>
  <c r="U38" i="2"/>
  <c r="V38" i="2" s="1"/>
  <c r="U36" i="2"/>
  <c r="V36" i="2" s="1"/>
  <c r="U17" i="2"/>
  <c r="V17" i="2" s="1"/>
  <c r="Q10" i="2"/>
  <c r="U10" i="2" s="1"/>
  <c r="V10" i="2" s="1"/>
  <c r="S41" i="2"/>
  <c r="U41" i="2" s="1"/>
  <c r="V41" i="2" s="1"/>
  <c r="Q34" i="2"/>
  <c r="U34" i="2" s="1"/>
  <c r="V34" i="2" s="1"/>
  <c r="S43" i="2"/>
  <c r="U43" i="2" s="1"/>
  <c r="V43" i="2" s="1"/>
  <c r="Q35" i="2"/>
  <c r="U35" i="2" s="1"/>
  <c r="V35" i="2" s="1"/>
  <c r="Q45" i="2"/>
  <c r="U45" i="2" s="1"/>
  <c r="V45" i="2" s="1"/>
  <c r="Q40" i="2"/>
  <c r="U40" i="2" s="1"/>
  <c r="V40" i="2" s="1"/>
  <c r="Q47" i="2"/>
  <c r="U47" i="2" s="1"/>
  <c r="V47" i="2" s="1"/>
  <c r="Q37" i="2"/>
  <c r="U37" i="2" s="1"/>
  <c r="V37" i="2" s="1"/>
  <c r="S46" i="2"/>
  <c r="S42" i="2"/>
  <c r="U42" i="2" s="1"/>
  <c r="V42" i="2" s="1"/>
  <c r="U3" i="2"/>
  <c r="V3" i="2" s="1"/>
  <c r="Q21" i="2"/>
  <c r="U21" i="2" s="1"/>
  <c r="V21" i="2" s="1"/>
  <c r="S19" i="2"/>
  <c r="U19" i="2" s="1"/>
  <c r="V19" i="2" s="1"/>
  <c r="S15" i="2"/>
  <c r="U15" i="2" s="1"/>
  <c r="V15" i="2" s="1"/>
  <c r="Q8" i="2"/>
  <c r="Q7" i="2"/>
  <c r="Q51" i="2" l="1"/>
  <c r="U51" i="2" s="1"/>
  <c r="V51" i="2" s="1"/>
  <c r="P52" i="2"/>
  <c r="U7" i="2"/>
  <c r="V7" i="2" s="1"/>
  <c r="X52" i="2" l="1"/>
  <c r="Y52" i="2"/>
  <c r="Z52" i="2"/>
  <c r="AA52" i="2"/>
  <c r="W52" i="2"/>
  <c r="R52" i="2"/>
  <c r="A53" i="2"/>
  <c r="B53" i="2"/>
  <c r="T52" i="2"/>
  <c r="S52" i="2" l="1"/>
  <c r="P53" i="2"/>
  <c r="Z53" i="2" l="1"/>
  <c r="AA53" i="2"/>
  <c r="X53" i="2"/>
  <c r="Y53" i="2"/>
  <c r="W53" i="2"/>
  <c r="R53" i="2"/>
  <c r="A54" i="2"/>
  <c r="B54" i="2"/>
  <c r="T53" i="2"/>
  <c r="S53" i="2" l="1"/>
  <c r="P54" i="2"/>
  <c r="X54" i="2" l="1"/>
  <c r="AA54" i="2"/>
  <c r="Z54" i="2"/>
  <c r="Y54" i="2"/>
  <c r="W54" i="2"/>
  <c r="R54" i="2"/>
  <c r="B55" i="2"/>
  <c r="T54" i="2"/>
  <c r="S54" i="2" l="1"/>
  <c r="A55" i="2"/>
  <c r="Q54" i="2"/>
  <c r="P55" i="2"/>
  <c r="Y55" i="2" l="1"/>
  <c r="AA55" i="2"/>
  <c r="X55" i="2"/>
  <c r="Z55" i="2"/>
  <c r="W55" i="2"/>
  <c r="U54" i="2"/>
  <c r="V54" i="2" s="1"/>
  <c r="R55" i="2"/>
  <c r="A56" i="2"/>
  <c r="B56" i="2"/>
  <c r="T55" i="2"/>
  <c r="S55" i="2" l="1"/>
  <c r="Q55" i="2"/>
  <c r="P56" i="2"/>
  <c r="Z56" i="2" l="1"/>
  <c r="X56" i="2"/>
  <c r="Y56" i="2"/>
  <c r="AA56" i="2"/>
  <c r="W56" i="2"/>
  <c r="U55" i="2"/>
  <c r="V55" i="2" s="1"/>
  <c r="R56" i="2"/>
  <c r="B57" i="2"/>
  <c r="T56" i="2"/>
  <c r="A57" i="2" l="1"/>
  <c r="P57" i="2"/>
  <c r="Y57" i="2" l="1"/>
  <c r="X57" i="2"/>
  <c r="AA57" i="2"/>
  <c r="Z57" i="2" s="1"/>
  <c r="W57" i="2"/>
  <c r="R57" i="2"/>
  <c r="T57" i="2"/>
  <c r="B58" i="2"/>
  <c r="Q57" i="2" l="1"/>
  <c r="A58" i="2"/>
  <c r="P58" i="2"/>
  <c r="X58" i="2" l="1"/>
  <c r="Z58" i="2"/>
  <c r="AA58" i="2"/>
  <c r="Y58" i="2"/>
  <c r="W58" i="2"/>
  <c r="R58" i="2"/>
  <c r="T58" i="2"/>
  <c r="B59" i="2"/>
  <c r="Q58" i="2" l="1"/>
  <c r="S58" i="2"/>
  <c r="U58" i="2" s="1"/>
  <c r="V58" i="2" s="1"/>
  <c r="A59" i="2"/>
  <c r="P59" i="2"/>
  <c r="Y59" i="2" l="1"/>
  <c r="X59" i="2"/>
  <c r="Z59" i="2"/>
  <c r="AA59" i="2"/>
  <c r="W59" i="2"/>
  <c r="R59" i="2"/>
  <c r="T59" i="2"/>
  <c r="Q59" i="2" l="1"/>
  <c r="B60" i="2"/>
  <c r="A60" i="2"/>
  <c r="P60" i="2"/>
  <c r="Z60" i="2" l="1"/>
  <c r="Y60" i="2"/>
  <c r="X60" i="2"/>
  <c r="AA60" i="2"/>
  <c r="W60" i="2"/>
  <c r="R60" i="2"/>
  <c r="A61" i="2"/>
  <c r="B61" i="2"/>
  <c r="T60" i="2"/>
  <c r="Q60" i="2" l="1"/>
  <c r="S60" i="2"/>
  <c r="U60" i="2" s="1"/>
  <c r="V60" i="2" s="1"/>
  <c r="P61" i="2"/>
  <c r="Y61" i="2" l="1"/>
  <c r="Z61" i="2"/>
  <c r="AA61" i="2"/>
  <c r="X61" i="2"/>
  <c r="W61" i="2"/>
  <c r="R61" i="2"/>
  <c r="T61" i="2"/>
  <c r="A62" i="2"/>
  <c r="B62" i="2"/>
  <c r="Q61" i="2" l="1"/>
  <c r="P62" i="2"/>
  <c r="Y62" i="2" l="1"/>
  <c r="AA62" i="2"/>
  <c r="Z62" i="2"/>
  <c r="X62" i="2"/>
  <c r="W62" i="2"/>
  <c r="R62" i="2"/>
  <c r="Q62" i="2" s="1"/>
  <c r="T62" i="2"/>
  <c r="B63" i="2"/>
  <c r="S62" i="2" l="1"/>
  <c r="U62" i="2" s="1"/>
  <c r="V62" i="2" s="1"/>
  <c r="A63" i="2"/>
  <c r="P63" i="2"/>
  <c r="X63" i="2" l="1"/>
  <c r="AA63" i="2"/>
  <c r="Y63" i="2"/>
  <c r="Z63" i="2"/>
  <c r="W63" i="2"/>
  <c r="R63" i="2"/>
  <c r="Q63" i="2" s="1"/>
  <c r="T63" i="2"/>
  <c r="A64" i="2"/>
  <c r="B64" i="2"/>
  <c r="S63" i="2" l="1"/>
  <c r="U63" i="2" s="1"/>
  <c r="V63" i="2" s="1"/>
  <c r="P64" i="2"/>
  <c r="X64" i="2" l="1"/>
  <c r="Y64" i="2"/>
  <c r="AA64" i="2"/>
  <c r="Z64" i="2"/>
  <c r="W64" i="2"/>
  <c r="R64" i="2"/>
  <c r="Q64" i="2" s="1"/>
  <c r="B65" i="2"/>
  <c r="T64" i="2"/>
  <c r="A65" i="2" l="1"/>
  <c r="P65" i="2"/>
  <c r="Y65" i="2" l="1"/>
  <c r="X65" i="2"/>
  <c r="AA65" i="2"/>
  <c r="Z65" i="2"/>
  <c r="W65" i="2"/>
  <c r="R65" i="2"/>
  <c r="Q65" i="2" s="1"/>
  <c r="A66" i="2"/>
  <c r="B66" i="2"/>
  <c r="T65" i="2"/>
  <c r="S65" i="2" l="1"/>
  <c r="U65" i="2" s="1"/>
  <c r="V65" i="2" s="1"/>
  <c r="P66" i="2"/>
  <c r="AA66" i="2" l="1"/>
  <c r="Y66" i="2"/>
  <c r="X66" i="2"/>
  <c r="Z66" i="2"/>
  <c r="W66" i="2"/>
  <c r="R66" i="2"/>
  <c r="Q66" i="2" s="1"/>
  <c r="B67" i="2"/>
  <c r="T66" i="2"/>
  <c r="S66" i="2" l="1"/>
  <c r="U66" i="2" s="1"/>
  <c r="V66" i="2" s="1"/>
  <c r="A67" i="2"/>
  <c r="P67" i="2"/>
  <c r="Y67" i="2" l="1"/>
  <c r="X67" i="2"/>
  <c r="Z67" i="2"/>
  <c r="AA67" i="2"/>
  <c r="W67" i="2"/>
  <c r="R67" i="2"/>
  <c r="Q67" i="2" s="1"/>
  <c r="T67" i="2"/>
  <c r="B68" i="2"/>
  <c r="A68" i="2" l="1"/>
  <c r="P68" i="2"/>
  <c r="Y68" i="2" l="1"/>
  <c r="X68" i="2"/>
  <c r="AA68" i="2"/>
  <c r="Z68" i="2"/>
  <c r="W68" i="2"/>
  <c r="R68" i="2"/>
  <c r="Q68" i="2" s="1"/>
  <c r="T68" i="2"/>
  <c r="A69" i="2"/>
  <c r="B69" i="2"/>
  <c r="S68" i="2" l="1"/>
  <c r="U68" i="2" s="1"/>
  <c r="V68" i="2" s="1"/>
  <c r="P69" i="2"/>
  <c r="Z69" i="2" l="1"/>
  <c r="AA69" i="2"/>
  <c r="X69" i="2"/>
  <c r="Y69" i="2"/>
  <c r="W69" i="2"/>
  <c r="R69" i="2"/>
  <c r="Q69" i="2" s="1"/>
  <c r="T69" i="2"/>
  <c r="A70" i="2"/>
  <c r="B70" i="2"/>
  <c r="S69" i="2" l="1"/>
  <c r="U69" i="2" s="1"/>
  <c r="V69" i="2" s="1"/>
  <c r="P70" i="2"/>
  <c r="X70" i="2" l="1"/>
  <c r="AA70" i="2"/>
  <c r="Z70" i="2"/>
  <c r="Y70" i="2"/>
  <c r="W70" i="2"/>
  <c r="R70" i="2"/>
  <c r="Q70" i="2" s="1"/>
  <c r="T70" i="2"/>
  <c r="B71" i="2"/>
  <c r="A71" i="2" l="1"/>
  <c r="P71" i="2"/>
  <c r="Y71" i="2" l="1"/>
  <c r="Z71" i="2"/>
  <c r="X71" i="2"/>
  <c r="AA71" i="2"/>
  <c r="W71" i="2"/>
  <c r="R71" i="2"/>
  <c r="Q71" i="2" s="1"/>
  <c r="B72" i="2"/>
  <c r="T71" i="2"/>
  <c r="S71" i="2" l="1"/>
  <c r="U71" i="2" s="1"/>
  <c r="V71" i="2" s="1"/>
  <c r="A72" i="2"/>
  <c r="P72" i="2"/>
  <c r="Z72" i="2" l="1"/>
  <c r="Y72" i="2"/>
  <c r="X72" i="2"/>
  <c r="AA72" i="2"/>
  <c r="W72" i="2"/>
  <c r="R72" i="2"/>
  <c r="Q72" i="2" s="1"/>
  <c r="T72" i="2"/>
  <c r="S72" i="2" l="1"/>
  <c r="U72" i="2" s="1"/>
  <c r="V72" i="2" s="1"/>
  <c r="B73" i="2"/>
  <c r="A73" i="2"/>
  <c r="P73" i="2"/>
  <c r="Z73" i="2" l="1"/>
  <c r="AA73" i="2"/>
  <c r="X73" i="2"/>
  <c r="Y73" i="2"/>
  <c r="W73" i="2"/>
  <c r="R73" i="2"/>
  <c r="Q73" i="2" s="1"/>
  <c r="T73" i="2"/>
  <c r="A74" i="2"/>
  <c r="B74" i="2" l="1"/>
  <c r="P74" i="2"/>
  <c r="X74" i="2" l="1"/>
  <c r="Z74" i="2"/>
  <c r="Y74" i="2"/>
  <c r="AA74" i="2"/>
  <c r="W74" i="2"/>
  <c r="R74" i="2"/>
  <c r="Q74" i="2" s="1"/>
  <c r="B75" i="2"/>
  <c r="T74" i="2"/>
  <c r="S74" i="2" l="1"/>
  <c r="U74" i="2" s="1"/>
  <c r="V74" i="2" s="1"/>
  <c r="A75" i="2"/>
  <c r="P75" i="2"/>
  <c r="X75" i="2" l="1"/>
  <c r="Y75" i="2"/>
  <c r="AA75" i="2"/>
  <c r="Z75" i="2"/>
  <c r="W75" i="2"/>
  <c r="R75" i="2"/>
  <c r="Q75" i="2" s="1"/>
  <c r="T75" i="2"/>
  <c r="B76" i="2"/>
  <c r="A76" i="2" l="1"/>
  <c r="P76" i="2"/>
  <c r="Z76" i="2" l="1"/>
  <c r="X76" i="2"/>
  <c r="Y76" i="2"/>
  <c r="AA76" i="2"/>
  <c r="W76" i="2"/>
  <c r="R76" i="2"/>
  <c r="Q76" i="2" s="1"/>
  <c r="T76" i="2"/>
  <c r="A77" i="2"/>
  <c r="S76" i="2" l="1"/>
  <c r="U76" i="2" s="1"/>
  <c r="V76" i="2" s="1"/>
  <c r="B77" i="2"/>
  <c r="P77" i="2"/>
  <c r="Y77" i="2" l="1"/>
  <c r="X77" i="2"/>
  <c r="AA77" i="2"/>
  <c r="Z77" i="2"/>
  <c r="W77" i="2"/>
  <c r="R77" i="2"/>
  <c r="Q77" i="2" s="1"/>
  <c r="T77" i="2"/>
  <c r="B78" i="2"/>
  <c r="A78" i="2" l="1"/>
  <c r="P78" i="2"/>
  <c r="Y78" i="2" l="1"/>
  <c r="AA78" i="2"/>
  <c r="Z78" i="2"/>
  <c r="X78" i="2"/>
  <c r="W78" i="2"/>
  <c r="R78" i="2"/>
  <c r="Q78" i="2" s="1"/>
  <c r="T78" i="2"/>
  <c r="A79" i="2"/>
  <c r="B79" i="2"/>
  <c r="P79" i="2" l="1"/>
  <c r="X79" i="2" l="1"/>
  <c r="Y79" i="2"/>
  <c r="Z79" i="2"/>
  <c r="AA79" i="2"/>
  <c r="W79" i="2"/>
  <c r="R79" i="2"/>
  <c r="Q79" i="2" s="1"/>
  <c r="B80" i="2"/>
  <c r="T79" i="2"/>
  <c r="A80" i="2" l="1"/>
  <c r="P80" i="2"/>
  <c r="X80" i="2" l="1"/>
  <c r="Y80" i="2"/>
  <c r="Z80" i="2"/>
  <c r="AA80" i="2"/>
  <c r="W80" i="2"/>
  <c r="R80" i="2"/>
  <c r="Q80" i="2" s="1"/>
  <c r="B81" i="2"/>
  <c r="T80" i="2"/>
  <c r="S80" i="2" l="1"/>
  <c r="U80" i="2" s="1"/>
  <c r="V80" i="2" s="1"/>
  <c r="A81" i="2"/>
  <c r="P81" i="2"/>
  <c r="Y81" i="2" l="1"/>
  <c r="X81" i="2"/>
  <c r="AA81" i="2"/>
  <c r="Z81" i="2"/>
  <c r="W81" i="2"/>
  <c r="R81" i="2"/>
  <c r="T81" i="2"/>
  <c r="B82" i="2"/>
  <c r="S81" i="2" l="1"/>
  <c r="A82" i="2"/>
  <c r="P82" i="2"/>
  <c r="AA82" i="2" l="1"/>
  <c r="Y82" i="2"/>
  <c r="Z82" i="2"/>
  <c r="X82" i="2"/>
  <c r="W82" i="2"/>
  <c r="R82" i="2"/>
  <c r="T82" i="2"/>
  <c r="Q82" i="2" l="1"/>
  <c r="S82" i="2"/>
  <c r="A83" i="2"/>
  <c r="B83" i="2"/>
  <c r="P83" i="2"/>
  <c r="Y83" i="2" l="1"/>
  <c r="AA83" i="2"/>
  <c r="X83" i="2"/>
  <c r="Z83" i="2"/>
  <c r="W83" i="2"/>
  <c r="R83" i="2"/>
  <c r="U82" i="2"/>
  <c r="V82" i="2" s="1"/>
  <c r="T83" i="2"/>
  <c r="B84" i="2"/>
  <c r="Q83" i="2" l="1"/>
  <c r="S83" i="2"/>
  <c r="A84" i="2"/>
  <c r="P84" i="2"/>
  <c r="Y84" i="2" l="1"/>
  <c r="X84" i="2"/>
  <c r="Z84" i="2"/>
  <c r="AA84" i="2"/>
  <c r="W84" i="2"/>
  <c r="R84" i="2"/>
  <c r="U83" i="2"/>
  <c r="V83" i="2" s="1"/>
  <c r="B85" i="2"/>
  <c r="T84" i="2"/>
  <c r="S84" i="2" s="1"/>
  <c r="A85" i="2" l="1"/>
  <c r="P85" i="2"/>
  <c r="Z85" i="2" l="1"/>
  <c r="AA85" i="2"/>
  <c r="X85" i="2"/>
  <c r="Y85" i="2"/>
  <c r="W85" i="2"/>
  <c r="R85" i="2"/>
  <c r="B86" i="2"/>
  <c r="T85" i="2"/>
  <c r="S85" i="2" s="1"/>
  <c r="A86" i="2" l="1"/>
  <c r="P86" i="2"/>
  <c r="Y86" i="2" l="1"/>
  <c r="Z86" i="2"/>
  <c r="AA86" i="2"/>
  <c r="X86" i="2"/>
  <c r="W86" i="2"/>
  <c r="R86" i="2"/>
  <c r="T86" i="2"/>
  <c r="S86" i="2" s="1"/>
  <c r="B87" i="2"/>
  <c r="A87" i="2" l="1"/>
  <c r="P87" i="2"/>
  <c r="Y87" i="2" l="1"/>
  <c r="Z87" i="2"/>
  <c r="X87" i="2"/>
  <c r="AA87" i="2"/>
  <c r="W87" i="2"/>
  <c r="R87" i="2"/>
  <c r="A88" i="2"/>
  <c r="B88" i="2"/>
  <c r="T87" i="2"/>
  <c r="S87" i="2" s="1"/>
  <c r="Q87" i="2" l="1"/>
  <c r="U87" i="2" s="1"/>
  <c r="V87" i="2" s="1"/>
  <c r="P88" i="2"/>
  <c r="W88" i="2" l="1"/>
  <c r="Z88" i="2"/>
  <c r="X88" i="2"/>
  <c r="AA88" i="2"/>
  <c r="Y88" i="2"/>
  <c r="R88" i="2"/>
  <c r="B89" i="2"/>
  <c r="T88" i="2"/>
  <c r="S88" i="2" s="1"/>
  <c r="Q88" i="2" l="1"/>
  <c r="U88" i="2" s="1"/>
  <c r="V88" i="2" s="1"/>
  <c r="A89" i="2"/>
  <c r="P89" i="2"/>
  <c r="Z89" i="2" l="1"/>
  <c r="X89" i="2"/>
  <c r="AA89" i="2"/>
  <c r="W89" i="2"/>
  <c r="Y89" i="2"/>
  <c r="R89" i="2"/>
  <c r="T89" i="2"/>
  <c r="S89" i="2" s="1"/>
  <c r="A90" i="2"/>
  <c r="B90" i="2"/>
  <c r="Q89" i="2" l="1"/>
  <c r="U89" i="2" s="1"/>
  <c r="V89" i="2" s="1"/>
  <c r="P90" i="2"/>
  <c r="Y90" i="2" l="1"/>
  <c r="X90" i="2"/>
  <c r="AA90" i="2"/>
  <c r="W90" i="2"/>
  <c r="Z90" i="2"/>
  <c r="R90" i="2"/>
  <c r="B91" i="2"/>
  <c r="T90" i="2"/>
  <c r="S90" i="2" s="1"/>
  <c r="Q90" i="2" l="1"/>
  <c r="U90" i="2" s="1"/>
  <c r="V90" i="2" s="1"/>
  <c r="A91" i="2"/>
  <c r="P91" i="2"/>
  <c r="Z91" i="2" l="1"/>
  <c r="X91" i="2"/>
  <c r="W91" i="2"/>
  <c r="Y91" i="2"/>
  <c r="AA91" i="2"/>
  <c r="R91" i="2"/>
  <c r="Q91" i="2" s="1"/>
  <c r="T91" i="2"/>
  <c r="S91" i="2" s="1"/>
  <c r="B92" i="2"/>
  <c r="A92" i="2" l="1"/>
  <c r="U91" i="2"/>
  <c r="V91" i="2" s="1"/>
  <c r="P92" i="2"/>
  <c r="Z92" i="2" l="1"/>
  <c r="W92" i="2"/>
  <c r="Y92" i="2"/>
  <c r="X92" i="2"/>
  <c r="AA92" i="2"/>
  <c r="R92" i="2"/>
  <c r="Q92" i="2" s="1"/>
  <c r="T92" i="2"/>
  <c r="S92" i="2" s="1"/>
  <c r="B93" i="2"/>
  <c r="A93" i="2" l="1"/>
  <c r="U92" i="2"/>
  <c r="V92" i="2" s="1"/>
  <c r="P93" i="2"/>
  <c r="Y93" i="2" l="1"/>
  <c r="W93" i="2"/>
  <c r="X93" i="2"/>
  <c r="Z93" i="2"/>
  <c r="AA93" i="2"/>
  <c r="R93" i="2"/>
  <c r="Q93" i="2" s="1"/>
  <c r="T93" i="2"/>
  <c r="S93" i="2" s="1"/>
  <c r="B94" i="2"/>
  <c r="A94" i="2" l="1"/>
  <c r="P94" i="2"/>
  <c r="U93" i="2"/>
  <c r="V93" i="2" s="1"/>
  <c r="AA94" i="2" l="1"/>
  <c r="Y94" i="2"/>
  <c r="X94" i="2"/>
  <c r="Z94" i="2"/>
  <c r="W94" i="2"/>
  <c r="R94" i="2"/>
  <c r="Q94" i="2" s="1"/>
  <c r="T94" i="2"/>
  <c r="S94" i="2" s="1"/>
  <c r="A95" i="2"/>
  <c r="B95" i="2"/>
  <c r="P95" i="2" l="1"/>
  <c r="U94" i="2"/>
  <c r="V94" i="2" s="1"/>
  <c r="X95" i="2" l="1"/>
  <c r="Z95" i="2"/>
  <c r="AA95" i="2"/>
  <c r="W95" i="2"/>
  <c r="Y95" i="2"/>
  <c r="R95" i="2"/>
  <c r="Q95" i="2" s="1"/>
  <c r="A96" i="2"/>
  <c r="B96" i="2"/>
  <c r="T95" i="2"/>
  <c r="S95" i="2" s="1"/>
  <c r="P96" i="2" l="1"/>
  <c r="U95" i="2"/>
  <c r="V95" i="2" s="1"/>
  <c r="X96" i="2" l="1"/>
  <c r="Y96" i="2"/>
  <c r="Z96" i="2"/>
  <c r="AA96" i="2"/>
  <c r="W96" i="2"/>
  <c r="R96" i="2"/>
  <c r="Q96" i="2" s="1"/>
  <c r="B97" i="2"/>
  <c r="T96" i="2"/>
  <c r="S96" i="2" s="1"/>
  <c r="A97" i="2" l="1"/>
  <c r="U96" i="2"/>
  <c r="V96" i="2" s="1"/>
  <c r="P97" i="2"/>
  <c r="W97" i="2" l="1"/>
  <c r="Y97" i="2"/>
  <c r="X97" i="2"/>
  <c r="AA97" i="2"/>
  <c r="Z97" i="2"/>
  <c r="R97" i="2"/>
  <c r="Q97" i="2" s="1"/>
  <c r="T97" i="2"/>
  <c r="S97" i="2" s="1"/>
  <c r="B98" i="2"/>
  <c r="A98" i="2" l="1"/>
  <c r="U97" i="2"/>
  <c r="V97" i="2" s="1"/>
  <c r="P98" i="2"/>
  <c r="AA98" i="2" l="1"/>
  <c r="X98" i="2"/>
  <c r="W98" i="2"/>
  <c r="Y98" i="2"/>
  <c r="Z98" i="2"/>
  <c r="R98" i="2"/>
  <c r="Q98" i="2" s="1"/>
  <c r="T98" i="2"/>
  <c r="S98" i="2" s="1"/>
  <c r="B99" i="2"/>
  <c r="A99" i="2" l="1"/>
  <c r="U98" i="2"/>
  <c r="V98" i="2" s="1"/>
  <c r="P99" i="2"/>
  <c r="Y99" i="2" l="1"/>
  <c r="Z99" i="2"/>
  <c r="W99" i="2"/>
  <c r="AA99" i="2"/>
  <c r="X99" i="2"/>
  <c r="R99" i="2"/>
  <c r="Q99" i="2" s="1"/>
  <c r="T99" i="2"/>
  <c r="S99" i="2" s="1"/>
  <c r="A100" i="2" l="1"/>
  <c r="B100" i="2"/>
  <c r="U99" i="2"/>
  <c r="V99" i="2" s="1"/>
  <c r="P100" i="2"/>
  <c r="Y100" i="2" l="1"/>
  <c r="W100" i="2"/>
  <c r="X100" i="2"/>
  <c r="AA100" i="2"/>
  <c r="Z100" i="2"/>
  <c r="R100" i="2"/>
  <c r="Q100" i="2" s="1"/>
  <c r="T100" i="2"/>
  <c r="S100" i="2" s="1"/>
  <c r="A101" i="2"/>
  <c r="B101" i="2"/>
  <c r="U100" i="2" l="1"/>
  <c r="V100" i="2" s="1"/>
  <c r="P101" i="2"/>
  <c r="W101" i="2" l="1"/>
  <c r="Z101" i="2"/>
  <c r="AA101" i="2"/>
  <c r="X101" i="2"/>
  <c r="Y101" i="2"/>
  <c r="R101" i="2"/>
  <c r="Q101" i="2" s="1"/>
  <c r="T101" i="2"/>
  <c r="S101" i="2" s="1"/>
  <c r="A102" i="2"/>
  <c r="B102" i="2"/>
  <c r="P102" i="2" l="1"/>
  <c r="U101" i="2"/>
  <c r="V101" i="2" s="1"/>
  <c r="Z102" i="2" l="1"/>
  <c r="X102" i="2"/>
  <c r="Y102" i="2"/>
  <c r="W102" i="2"/>
  <c r="AA102" i="2"/>
  <c r="R102" i="2"/>
  <c r="Q102" i="2" s="1"/>
  <c r="T102" i="2"/>
  <c r="S102" i="2" s="1"/>
  <c r="A103" i="2"/>
  <c r="B103" i="2"/>
  <c r="P103" i="2" l="1"/>
  <c r="U102" i="2"/>
  <c r="V102" i="2" s="1"/>
  <c r="Y103" i="2" l="1"/>
  <c r="X103" i="2"/>
  <c r="W103" i="2"/>
  <c r="Z103" i="2"/>
  <c r="AA103" i="2"/>
  <c r="R103" i="2"/>
  <c r="Q103" i="2" s="1"/>
  <c r="T103" i="2"/>
  <c r="S103" i="2" s="1"/>
  <c r="A104" i="2"/>
  <c r="B104" i="2" l="1"/>
  <c r="P104" i="2"/>
  <c r="U103" i="2"/>
  <c r="V103" i="2" s="1"/>
  <c r="W104" i="2" l="1"/>
  <c r="Z104" i="2"/>
  <c r="Y104" i="2"/>
  <c r="X104" i="2"/>
  <c r="AA104" i="2"/>
  <c r="R104" i="2"/>
  <c r="Q104" i="2" s="1"/>
  <c r="B105" i="2"/>
  <c r="T104" i="2"/>
  <c r="S104" i="2" s="1"/>
  <c r="A105" i="2" l="1"/>
  <c r="U104" i="2"/>
  <c r="V104" i="2" s="1"/>
  <c r="P105" i="2"/>
  <c r="Z105" i="2" l="1"/>
  <c r="AA105" i="2"/>
  <c r="Y105" i="2"/>
  <c r="W105" i="2"/>
  <c r="X105" i="2"/>
  <c r="R105" i="2"/>
  <c r="Q105" i="2" s="1"/>
  <c r="A106" i="2"/>
  <c r="B106" i="2"/>
  <c r="T105" i="2"/>
  <c r="S105" i="2" s="1"/>
  <c r="P106" i="2" l="1"/>
  <c r="U105" i="2"/>
  <c r="V105" i="2" s="1"/>
  <c r="Y106" i="2" l="1"/>
  <c r="X106" i="2"/>
  <c r="AA106" i="2"/>
  <c r="Z106" i="2"/>
  <c r="W106" i="2"/>
  <c r="R106" i="2"/>
  <c r="Q106" i="2" s="1"/>
  <c r="B107" i="2"/>
  <c r="T106" i="2"/>
  <c r="S106" i="2" s="1"/>
  <c r="A107" i="2" l="1"/>
  <c r="U106" i="2"/>
  <c r="V106" i="2" s="1"/>
  <c r="P107" i="2"/>
  <c r="Z107" i="2" l="1"/>
  <c r="Y107" i="2"/>
  <c r="AA107" i="2"/>
  <c r="X107" i="2"/>
  <c r="W107" i="2"/>
  <c r="R107" i="2"/>
  <c r="Q107" i="2" s="1"/>
  <c r="A108" i="2"/>
  <c r="T107" i="2"/>
  <c r="S107" i="2" s="1"/>
  <c r="B108" i="2" l="1"/>
  <c r="P108" i="2"/>
  <c r="U107" i="2"/>
  <c r="V107" i="2" s="1"/>
  <c r="Z108" i="2" l="1"/>
  <c r="X108" i="2"/>
  <c r="AA108" i="2"/>
  <c r="Y108" i="2"/>
  <c r="W108" i="2"/>
  <c r="R108" i="2"/>
  <c r="Q108" i="2" s="1"/>
  <c r="T108" i="2"/>
  <c r="S108" i="2" s="1"/>
  <c r="B109" i="2"/>
  <c r="A109" i="2" l="1"/>
  <c r="U108" i="2"/>
  <c r="V108" i="2" s="1"/>
  <c r="P109" i="2"/>
  <c r="Y109" i="2" l="1"/>
  <c r="X109" i="2"/>
  <c r="W109" i="2"/>
  <c r="Z109" i="2"/>
  <c r="AA109" i="2"/>
  <c r="R109" i="2"/>
  <c r="Q109" i="2" s="1"/>
  <c r="A110" i="2"/>
  <c r="T109" i="2"/>
  <c r="S109" i="2" s="1"/>
  <c r="B110" i="2" l="1"/>
  <c r="P110" i="2"/>
  <c r="U109" i="2"/>
  <c r="V109" i="2" s="1"/>
  <c r="AA110" i="2" l="1"/>
  <c r="Y110" i="2"/>
  <c r="X110" i="2"/>
  <c r="Z110" i="2"/>
  <c r="W110" i="2"/>
  <c r="R110" i="2"/>
  <c r="Q110" i="2" s="1"/>
  <c r="T110" i="2"/>
  <c r="S110" i="2" s="1"/>
  <c r="B111" i="2"/>
  <c r="A111" i="2" l="1"/>
  <c r="U110" i="2"/>
  <c r="V110" i="2" s="1"/>
  <c r="P111" i="2"/>
  <c r="X111" i="2" l="1"/>
  <c r="Z111" i="2"/>
  <c r="Y111" i="2"/>
  <c r="W111" i="2"/>
  <c r="AA111" i="2"/>
  <c r="R111" i="2"/>
  <c r="Q111" i="2" s="1"/>
  <c r="A112" i="2"/>
  <c r="B112" i="2"/>
  <c r="T111" i="2"/>
  <c r="S111" i="2" s="1"/>
  <c r="U111" i="2" l="1"/>
  <c r="V111" i="2" s="1"/>
  <c r="P112" i="2"/>
  <c r="X112" i="2" l="1"/>
  <c r="Y112" i="2"/>
  <c r="W112" i="2"/>
  <c r="Z112" i="2"/>
  <c r="AA112" i="2"/>
  <c r="R112" i="2"/>
  <c r="Q112" i="2" s="1"/>
  <c r="B113" i="2"/>
  <c r="T112" i="2"/>
  <c r="S112" i="2" s="1"/>
  <c r="A113" i="2" l="1"/>
  <c r="U112" i="2"/>
  <c r="V112" i="2" s="1"/>
  <c r="P113" i="2"/>
  <c r="W113" i="2" l="1"/>
  <c r="Y113" i="2"/>
  <c r="X113" i="2"/>
  <c r="AA113" i="2"/>
  <c r="Z113" i="2"/>
  <c r="R113" i="2"/>
  <c r="Q113" i="2" s="1"/>
  <c r="T113" i="2"/>
  <c r="S113" i="2" s="1"/>
  <c r="A114" i="2"/>
  <c r="B114" i="2"/>
  <c r="U113" i="2" l="1"/>
  <c r="V113" i="2" s="1"/>
  <c r="P114" i="2"/>
  <c r="AA114" i="2" l="1"/>
  <c r="X114" i="2"/>
  <c r="Z114" i="2"/>
  <c r="W114" i="2"/>
  <c r="Y114" i="2"/>
  <c r="R114" i="2"/>
  <c r="Q114" i="2" s="1"/>
  <c r="T114" i="2"/>
  <c r="S114" i="2" s="1"/>
  <c r="A115" i="2"/>
  <c r="B115" i="2"/>
  <c r="U114" i="2" l="1"/>
  <c r="V114" i="2" s="1"/>
  <c r="P115" i="2"/>
  <c r="Y115" i="2" l="1"/>
  <c r="Z115" i="2"/>
  <c r="X115" i="2"/>
  <c r="W115" i="2"/>
  <c r="AA115" i="2"/>
  <c r="R115" i="2"/>
  <c r="Q115" i="2" s="1"/>
  <c r="A116" i="2"/>
  <c r="T115" i="2"/>
  <c r="S115" i="2" s="1"/>
  <c r="B116" i="2" l="1"/>
  <c r="U115" i="2"/>
  <c r="V115" i="2" s="1"/>
  <c r="P116" i="2"/>
  <c r="Y116" i="2" l="1"/>
  <c r="W116" i="2"/>
  <c r="X116" i="2"/>
  <c r="Z116" i="2"/>
  <c r="AA116" i="2"/>
  <c r="R116" i="2"/>
  <c r="Q116" i="2" s="1"/>
  <c r="A117" i="2"/>
  <c r="B117" i="2"/>
  <c r="T116" i="2"/>
  <c r="S116" i="2" s="1"/>
  <c r="P117" i="2" l="1"/>
  <c r="U116" i="2"/>
  <c r="V116" i="2" s="1"/>
  <c r="Z117" i="2" l="1"/>
  <c r="AA117" i="2"/>
  <c r="W117" i="2"/>
  <c r="X117" i="2"/>
  <c r="Y117" i="2"/>
  <c r="R117" i="2"/>
  <c r="Q117" i="2" s="1"/>
  <c r="B118" i="2"/>
  <c r="T117" i="2"/>
  <c r="S117" i="2" s="1"/>
  <c r="A118" i="2" l="1"/>
  <c r="U117" i="2"/>
  <c r="V117" i="2" s="1"/>
  <c r="P118" i="2"/>
  <c r="Z118" i="2" l="1"/>
  <c r="X118" i="2"/>
  <c r="AA118" i="2"/>
  <c r="W118" i="2"/>
  <c r="Y118" i="2"/>
  <c r="R118" i="2"/>
  <c r="Q118" i="2" s="1"/>
  <c r="B119" i="2"/>
  <c r="T118" i="2"/>
  <c r="S118" i="2" s="1"/>
  <c r="A119" i="2" l="1"/>
  <c r="U118" i="2"/>
  <c r="V118" i="2" s="1"/>
  <c r="P119" i="2"/>
  <c r="Y119" i="2" l="1"/>
  <c r="W119" i="2"/>
  <c r="AA119" i="2"/>
  <c r="X119" i="2"/>
  <c r="Z119" i="2"/>
  <c r="R119" i="2"/>
  <c r="Q119" i="2" s="1"/>
  <c r="T119" i="2"/>
  <c r="S119" i="2" s="1"/>
  <c r="B120" i="2"/>
  <c r="A120" i="2" l="1"/>
  <c r="U119" i="2"/>
  <c r="V119" i="2" s="1"/>
  <c r="P120" i="2"/>
  <c r="W120" i="2" l="1"/>
  <c r="Z120" i="2"/>
  <c r="X120" i="2"/>
  <c r="Y120" i="2"/>
  <c r="AA120" i="2"/>
  <c r="R120" i="2"/>
  <c r="Q120" i="2" s="1"/>
  <c r="A121" i="2"/>
  <c r="B121" i="2"/>
  <c r="T120" i="2"/>
  <c r="S120" i="2" s="1"/>
  <c r="U120" i="2" l="1"/>
  <c r="V120" i="2" s="1"/>
  <c r="P121" i="2"/>
  <c r="W121" i="2" l="1"/>
  <c r="Z121" i="2"/>
  <c r="X121" i="2"/>
  <c r="Y121" i="2"/>
  <c r="AA121" i="2"/>
  <c r="R121" i="2"/>
  <c r="Q121" i="2" s="1"/>
  <c r="B122" i="2"/>
  <c r="T121" i="2"/>
  <c r="S121" i="2" s="1"/>
  <c r="A122" i="2" l="1"/>
  <c r="P122" i="2"/>
  <c r="U121" i="2"/>
  <c r="V121" i="2" s="1"/>
  <c r="Y122" i="2" l="1"/>
  <c r="X122" i="2"/>
  <c r="W122" i="2"/>
  <c r="Z122" i="2"/>
  <c r="AA122" i="2"/>
  <c r="R122" i="2"/>
  <c r="Q122" i="2" s="1"/>
  <c r="T122" i="2"/>
  <c r="S122" i="2" s="1"/>
  <c r="B123" i="2"/>
  <c r="A123" i="2" l="1"/>
  <c r="P123" i="2"/>
  <c r="U122" i="2"/>
  <c r="V122" i="2" s="1"/>
  <c r="Y123" i="2" l="1"/>
  <c r="X123" i="2"/>
  <c r="W123" i="2"/>
  <c r="AA123" i="2"/>
  <c r="Z123" i="2"/>
  <c r="R123" i="2"/>
  <c r="Q123" i="2" s="1"/>
  <c r="T123" i="2"/>
  <c r="S123" i="2" s="1"/>
  <c r="A124" i="2" l="1"/>
  <c r="B124" i="2"/>
  <c r="U123" i="2"/>
  <c r="V123" i="2" s="1"/>
  <c r="P124" i="2"/>
  <c r="Z124" i="2" l="1"/>
  <c r="W124" i="2"/>
  <c r="AA124" i="2"/>
  <c r="Y124" i="2"/>
  <c r="X124" i="2"/>
  <c r="R124" i="2"/>
  <c r="Q124" i="2" s="1"/>
  <c r="B125" i="2"/>
  <c r="T124" i="2"/>
  <c r="S124" i="2" s="1"/>
  <c r="A125" i="2" l="1"/>
  <c r="P125" i="2"/>
  <c r="U124" i="2"/>
  <c r="V124" i="2" s="1"/>
  <c r="Y125" i="2" l="1"/>
  <c r="W125" i="2"/>
  <c r="Z125" i="2"/>
  <c r="AA125" i="2"/>
  <c r="X125" i="2"/>
  <c r="R125" i="2"/>
  <c r="Q125" i="2" s="1"/>
  <c r="T125" i="2"/>
  <c r="S125" i="2" s="1"/>
  <c r="A126" i="2"/>
  <c r="B126" i="2"/>
  <c r="U125" i="2" l="1"/>
  <c r="V125" i="2" s="1"/>
  <c r="P126" i="2"/>
  <c r="AA126" i="2" l="1"/>
  <c r="Y126" i="2"/>
  <c r="X126" i="2"/>
  <c r="W126" i="2"/>
  <c r="Z126" i="2"/>
  <c r="R126" i="2"/>
  <c r="Q126" i="2" s="1"/>
  <c r="T126" i="2"/>
  <c r="S126" i="2" s="1"/>
  <c r="A127" i="2"/>
  <c r="B127" i="2"/>
  <c r="P127" i="2" l="1"/>
  <c r="U126" i="2"/>
  <c r="V126" i="2" s="1"/>
  <c r="X127" i="2" l="1"/>
  <c r="AA127" i="2"/>
  <c r="Y127" i="2"/>
  <c r="W127" i="2"/>
  <c r="Z127" i="2"/>
  <c r="R127" i="2"/>
  <c r="Q127" i="2" s="1"/>
  <c r="B128" i="2"/>
  <c r="T127" i="2"/>
  <c r="S127" i="2" s="1"/>
  <c r="A128" i="2" l="1"/>
  <c r="U127" i="2"/>
  <c r="V127" i="2" s="1"/>
  <c r="P128" i="2"/>
  <c r="X128" i="2" l="1"/>
  <c r="Y128" i="2"/>
  <c r="AA128" i="2"/>
  <c r="W128" i="2"/>
  <c r="Z128" i="2"/>
  <c r="R128" i="2"/>
  <c r="Q128" i="2" s="1"/>
  <c r="B129" i="2"/>
  <c r="T128" i="2"/>
  <c r="S128" i="2" s="1"/>
  <c r="A129" i="2" l="1"/>
  <c r="U128" i="2"/>
  <c r="V128" i="2" s="1"/>
  <c r="P129" i="2"/>
  <c r="W129" i="2" l="1"/>
  <c r="Y129" i="2"/>
  <c r="X129" i="2"/>
  <c r="AA129" i="2"/>
  <c r="Z129" i="2"/>
  <c r="R129" i="2"/>
  <c r="Q129" i="2" s="1"/>
  <c r="T129" i="2"/>
  <c r="S129" i="2" s="1"/>
  <c r="A130" i="2"/>
  <c r="B130" i="2"/>
  <c r="U129" i="2" l="1"/>
  <c r="V129" i="2" s="1"/>
  <c r="P130" i="2"/>
  <c r="AA130" i="2" l="1"/>
  <c r="X130" i="2"/>
  <c r="W130" i="2"/>
  <c r="Z130" i="2"/>
  <c r="Y130" i="2"/>
  <c r="R130" i="2"/>
  <c r="Q130" i="2" s="1"/>
  <c r="T130" i="2"/>
  <c r="S130" i="2" s="1"/>
  <c r="A131" i="2"/>
  <c r="B131" i="2"/>
  <c r="U130" i="2" l="1"/>
  <c r="V130" i="2" s="1"/>
  <c r="P131" i="2"/>
  <c r="Y131" i="2" l="1"/>
  <c r="X131" i="2"/>
  <c r="W131" i="2"/>
  <c r="Z131" i="2"/>
  <c r="AA131" i="2"/>
  <c r="R131" i="2"/>
  <c r="Q131" i="2" s="1"/>
  <c r="T131" i="2"/>
  <c r="S131" i="2" s="1"/>
  <c r="A132" i="2"/>
  <c r="B132" i="2" l="1"/>
  <c r="U131" i="2"/>
  <c r="V131" i="2" s="1"/>
  <c r="P132" i="2"/>
  <c r="Y132" i="2" l="1"/>
  <c r="W132" i="2"/>
  <c r="X132" i="2"/>
  <c r="AA132" i="2"/>
  <c r="Z132" i="2"/>
  <c r="R132" i="2"/>
  <c r="Q132" i="2" s="1"/>
  <c r="T132" i="2"/>
  <c r="S132" i="2" s="1"/>
  <c r="A133" i="2"/>
  <c r="B133" i="2" l="1"/>
  <c r="P133" i="2"/>
  <c r="U132" i="2"/>
  <c r="V132" i="2" s="1"/>
  <c r="Z133" i="2" l="1"/>
  <c r="AA133" i="2"/>
  <c r="X133" i="2"/>
  <c r="W133" i="2"/>
  <c r="Y133" i="2"/>
  <c r="R133" i="2"/>
  <c r="Q133" i="2" s="1"/>
  <c r="T133" i="2"/>
  <c r="S133" i="2" s="1"/>
  <c r="A134" i="2"/>
  <c r="B134" i="2"/>
  <c r="U133" i="2" l="1"/>
  <c r="V133" i="2" s="1"/>
  <c r="P134" i="2"/>
  <c r="Z134" i="2" l="1"/>
  <c r="X134" i="2"/>
  <c r="Y134" i="2"/>
  <c r="W134" i="2"/>
  <c r="AA134" i="2"/>
  <c r="R134" i="2"/>
  <c r="Q134" i="2" s="1"/>
  <c r="B135" i="2"/>
  <c r="T134" i="2"/>
  <c r="S134" i="2" s="1"/>
  <c r="A135" i="2" l="1"/>
  <c r="U134" i="2"/>
  <c r="V134" i="2" s="1"/>
  <c r="P135" i="2"/>
  <c r="Y135" i="2" l="1"/>
  <c r="W135" i="2"/>
  <c r="Z135" i="2"/>
  <c r="AA135" i="2"/>
  <c r="X135" i="2"/>
  <c r="R135" i="2"/>
  <c r="Q135" i="2" s="1"/>
  <c r="T135" i="2"/>
  <c r="S135" i="2" s="1"/>
  <c r="A136" i="2"/>
  <c r="B136" i="2"/>
  <c r="U135" i="2" l="1"/>
  <c r="V135" i="2" s="1"/>
  <c r="P136" i="2"/>
  <c r="W136" i="2" l="1"/>
  <c r="Z136" i="2"/>
  <c r="Y136" i="2"/>
  <c r="AA136" i="2"/>
  <c r="X136" i="2"/>
  <c r="R136" i="2"/>
  <c r="Q136" i="2" s="1"/>
  <c r="T136" i="2"/>
  <c r="S136" i="2" s="1"/>
  <c r="A137" i="2"/>
  <c r="B137" i="2"/>
  <c r="U136" i="2" l="1"/>
  <c r="V136" i="2" s="1"/>
  <c r="P137" i="2"/>
  <c r="W137" i="2" l="1"/>
  <c r="Z137" i="2"/>
  <c r="AA137" i="2"/>
  <c r="X137" i="2"/>
  <c r="Y137" i="2"/>
  <c r="R137" i="2"/>
  <c r="Q137" i="2" s="1"/>
  <c r="T137" i="2"/>
  <c r="S137" i="2" s="1"/>
  <c r="A138" i="2"/>
  <c r="B138" i="2"/>
  <c r="P138" i="2" l="1"/>
  <c r="U137" i="2"/>
  <c r="V137" i="2" s="1"/>
  <c r="Y138" i="2" l="1"/>
  <c r="X138" i="2"/>
  <c r="Z138" i="2"/>
  <c r="AA138" i="2"/>
  <c r="W138" i="2"/>
  <c r="R138" i="2"/>
  <c r="Q138" i="2" s="1"/>
  <c r="T138" i="2"/>
  <c r="S138" i="2" s="1"/>
  <c r="A139" i="2"/>
  <c r="B139" i="2"/>
  <c r="P139" i="2" l="1"/>
  <c r="U138" i="2"/>
  <c r="V138" i="2" s="1"/>
  <c r="X139" i="2" l="1"/>
  <c r="Y139" i="2"/>
  <c r="W139" i="2"/>
  <c r="Z139" i="2"/>
  <c r="AA139" i="2"/>
  <c r="R139" i="2"/>
  <c r="Q139" i="2" s="1"/>
  <c r="T139" i="2"/>
  <c r="S139" i="2" s="1"/>
  <c r="B140" i="2" l="1"/>
  <c r="A140" i="2"/>
  <c r="U139" i="2"/>
  <c r="V139" i="2" s="1"/>
  <c r="P140" i="2"/>
  <c r="Z140" i="2" l="1"/>
  <c r="X140" i="2"/>
  <c r="Y140" i="2"/>
  <c r="W140" i="2"/>
  <c r="AA140" i="2"/>
  <c r="R140" i="2"/>
  <c r="Q140" i="2" s="1"/>
  <c r="T140" i="2"/>
  <c r="S140" i="2" s="1"/>
  <c r="A141" i="2" l="1"/>
  <c r="B141" i="2"/>
  <c r="U140" i="2"/>
  <c r="V140" i="2" s="1"/>
  <c r="P141" i="2"/>
  <c r="W141" i="2" l="1"/>
  <c r="Y141" i="2"/>
  <c r="X141" i="2"/>
  <c r="AA141" i="2"/>
  <c r="Z141" i="2"/>
  <c r="R141" i="2"/>
  <c r="Q141" i="2" s="1"/>
  <c r="T141" i="2"/>
  <c r="S141" i="2" s="1"/>
  <c r="A142" i="2"/>
  <c r="B142" i="2"/>
  <c r="U141" i="2" l="1"/>
  <c r="V141" i="2" s="1"/>
  <c r="P142" i="2"/>
  <c r="AA142" i="2" l="1"/>
  <c r="Y142" i="2"/>
  <c r="Z142" i="2"/>
  <c r="W142" i="2"/>
  <c r="X142" i="2"/>
  <c r="R142" i="2"/>
  <c r="Q142" i="2" s="1"/>
  <c r="T142" i="2"/>
  <c r="S142" i="2" s="1"/>
  <c r="B143" i="2" l="1"/>
  <c r="A143" i="2"/>
  <c r="U142" i="2"/>
  <c r="V142" i="2" s="1"/>
  <c r="P143" i="2"/>
  <c r="X143" i="2" l="1"/>
  <c r="Y143" i="2"/>
  <c r="Z143" i="2"/>
  <c r="AA143" i="2"/>
  <c r="W143" i="2"/>
  <c r="R143" i="2"/>
  <c r="Q143" i="2" s="1"/>
  <c r="T143" i="2"/>
  <c r="S143" i="2" s="1"/>
  <c r="B144" i="2"/>
  <c r="A144" i="2" l="1"/>
  <c r="U143" i="2"/>
  <c r="V143" i="2" s="1"/>
  <c r="P144" i="2"/>
  <c r="X144" i="2" l="1"/>
  <c r="W144" i="2"/>
  <c r="Z144" i="2"/>
  <c r="AA144" i="2"/>
  <c r="Y144" i="2"/>
  <c r="R144" i="2"/>
  <c r="Q144" i="2" s="1"/>
  <c r="T144" i="2"/>
  <c r="S144" i="2" s="1"/>
  <c r="B145" i="2"/>
  <c r="A145" i="2" l="1"/>
  <c r="U144" i="2"/>
  <c r="V144" i="2" s="1"/>
  <c r="P145" i="2"/>
  <c r="W145" i="2" l="1"/>
  <c r="Y145" i="2"/>
  <c r="X145" i="2"/>
  <c r="AA145" i="2"/>
  <c r="Z145" i="2"/>
  <c r="R145" i="2"/>
  <c r="Q145" i="2" s="1"/>
  <c r="T145" i="2"/>
  <c r="S145" i="2" s="1"/>
  <c r="B146" i="2"/>
  <c r="A146" i="2" l="1"/>
  <c r="U145" i="2"/>
  <c r="V145" i="2" s="1"/>
  <c r="P146" i="2"/>
  <c r="AA146" i="2" l="1"/>
  <c r="X146" i="2"/>
  <c r="Z146" i="2"/>
  <c r="W146" i="2"/>
  <c r="Y146" i="2"/>
  <c r="R146" i="2"/>
  <c r="Q146" i="2" s="1"/>
  <c r="T146" i="2"/>
  <c r="S146" i="2" s="1"/>
  <c r="B147" i="2"/>
  <c r="A147" i="2" l="1"/>
  <c r="P147" i="2"/>
  <c r="U146" i="2"/>
  <c r="V146" i="2" s="1"/>
  <c r="Y147" i="2" l="1"/>
  <c r="W147" i="2"/>
  <c r="X147" i="2"/>
  <c r="AA147" i="2"/>
  <c r="Z147" i="2"/>
  <c r="R147" i="2"/>
  <c r="Q147" i="2" s="1"/>
  <c r="A148" i="2"/>
  <c r="B148" i="2"/>
  <c r="T147" i="2"/>
  <c r="S147" i="2" s="1"/>
  <c r="U147" i="2" l="1"/>
  <c r="V147" i="2" s="1"/>
  <c r="P148" i="2"/>
  <c r="Y148" i="2" l="1"/>
  <c r="W148" i="2"/>
  <c r="X148" i="2"/>
  <c r="Z148" i="2"/>
  <c r="AA148" i="2"/>
  <c r="R148" i="2"/>
  <c r="Q148" i="2" s="1"/>
  <c r="A149" i="2"/>
  <c r="B149" i="2"/>
  <c r="T148" i="2"/>
  <c r="S148" i="2" s="1"/>
  <c r="U148" i="2" l="1"/>
  <c r="V148" i="2" s="1"/>
  <c r="P149" i="2"/>
  <c r="Z149" i="2" l="1"/>
  <c r="AA149" i="2"/>
  <c r="X149" i="2"/>
  <c r="W149" i="2"/>
  <c r="Y149" i="2"/>
  <c r="R149" i="2"/>
  <c r="Q149" i="2" s="1"/>
  <c r="B150" i="2"/>
  <c r="T149" i="2"/>
  <c r="S149" i="2" s="1"/>
  <c r="A150" i="2" l="1"/>
  <c r="U149" i="2"/>
  <c r="V149" i="2" s="1"/>
  <c r="P150" i="2"/>
  <c r="Z150" i="2" l="1"/>
  <c r="X150" i="2"/>
  <c r="AA150" i="2"/>
  <c r="Y150" i="2"/>
  <c r="W150" i="2"/>
  <c r="R150" i="2"/>
  <c r="Q150" i="2" s="1"/>
  <c r="T150" i="2"/>
  <c r="S150" i="2" s="1"/>
  <c r="A151" i="2"/>
  <c r="B151" i="2"/>
  <c r="U150" i="2" l="1"/>
  <c r="V150" i="2" s="1"/>
  <c r="P151" i="2"/>
  <c r="Y151" i="2" l="1"/>
  <c r="Z151" i="2"/>
  <c r="W151" i="2"/>
  <c r="X151" i="2"/>
  <c r="AA151" i="2"/>
  <c r="R151" i="2"/>
  <c r="Q151" i="2" s="1"/>
  <c r="A152" i="2"/>
  <c r="B152" i="2"/>
  <c r="T151" i="2"/>
  <c r="S151" i="2" s="1"/>
  <c r="U151" i="2" l="1"/>
  <c r="V151" i="2" s="1"/>
  <c r="P152" i="2"/>
  <c r="W152" i="2" l="1"/>
  <c r="Z152" i="2"/>
  <c r="X152" i="2"/>
  <c r="Y152" i="2"/>
  <c r="AA152" i="2"/>
  <c r="R152" i="2"/>
  <c r="Q152" i="2" s="1"/>
  <c r="B153" i="2"/>
  <c r="T152" i="2"/>
  <c r="S152" i="2" s="1"/>
  <c r="A153" i="2" l="1"/>
  <c r="U152" i="2"/>
  <c r="V152" i="2" s="1"/>
  <c r="P153" i="2"/>
  <c r="Z153" i="2" l="1"/>
  <c r="X153" i="2"/>
  <c r="AA153" i="2"/>
  <c r="W153" i="2"/>
  <c r="Y153" i="2"/>
  <c r="R153" i="2"/>
  <c r="Q153" i="2" s="1"/>
  <c r="T153" i="2"/>
  <c r="S153" i="2" s="1"/>
  <c r="A154" i="2"/>
  <c r="B154" i="2"/>
  <c r="U153" i="2" l="1"/>
  <c r="V153" i="2" s="1"/>
  <c r="P154" i="2"/>
  <c r="Y154" i="2" l="1"/>
  <c r="X154" i="2"/>
  <c r="AA154" i="2"/>
  <c r="W154" i="2"/>
  <c r="Z154" i="2"/>
  <c r="R154" i="2"/>
  <c r="Q154" i="2" s="1"/>
  <c r="B155" i="2"/>
  <c r="T154" i="2"/>
  <c r="S154" i="2" s="1"/>
  <c r="A155" i="2" l="1"/>
  <c r="U154" i="2"/>
  <c r="V154" i="2" s="1"/>
  <c r="P155" i="2"/>
  <c r="Z155" i="2" l="1"/>
  <c r="W155" i="2"/>
  <c r="AA155" i="2"/>
  <c r="Y155" i="2"/>
  <c r="X155" i="2"/>
  <c r="R155" i="2"/>
  <c r="Q155" i="2" s="1"/>
  <c r="T155" i="2"/>
  <c r="S155" i="2" s="1"/>
  <c r="A156" i="2"/>
  <c r="B156" i="2"/>
  <c r="U155" i="2" l="1"/>
  <c r="V155" i="2" s="1"/>
  <c r="P156" i="2"/>
  <c r="Z156" i="2" l="1"/>
  <c r="W156" i="2"/>
  <c r="X156" i="2"/>
  <c r="AA156" i="2"/>
  <c r="Y156" i="2"/>
  <c r="R156" i="2"/>
  <c r="Q156" i="2" s="1"/>
  <c r="T156" i="2"/>
  <c r="S156" i="2" s="1"/>
  <c r="B157" i="2"/>
  <c r="A157" i="2" l="1"/>
  <c r="U156" i="2"/>
  <c r="V156" i="2" s="1"/>
  <c r="P157" i="2"/>
  <c r="Y157" i="2" l="1"/>
  <c r="W157" i="2"/>
  <c r="X157" i="2"/>
  <c r="Z157" i="2"/>
  <c r="AA157" i="2"/>
  <c r="R157" i="2"/>
  <c r="Q157" i="2" s="1"/>
  <c r="T157" i="2"/>
  <c r="S157" i="2" s="1"/>
  <c r="B158" i="2" l="1"/>
  <c r="A158" i="2"/>
  <c r="P158" i="2"/>
  <c r="U157" i="2"/>
  <c r="V157" i="2" s="1"/>
  <c r="AA158" i="2" l="1"/>
  <c r="Y158" i="2"/>
  <c r="X158" i="2"/>
  <c r="Z158" i="2"/>
  <c r="W158" i="2"/>
  <c r="R158" i="2"/>
  <c r="Q158" i="2" s="1"/>
  <c r="B159" i="2"/>
  <c r="T158" i="2"/>
  <c r="S158" i="2" s="1"/>
  <c r="A159" i="2" l="1"/>
  <c r="P159" i="2"/>
  <c r="U158" i="2"/>
  <c r="V158" i="2" s="1"/>
  <c r="X159" i="2" l="1"/>
  <c r="Z159" i="2"/>
  <c r="AA159" i="2"/>
  <c r="Y159" i="2"/>
  <c r="W159" i="2"/>
  <c r="R159" i="2"/>
  <c r="Q159" i="2" s="1"/>
  <c r="A160" i="2"/>
  <c r="B160" i="2"/>
  <c r="T159" i="2"/>
  <c r="S159" i="2" s="1"/>
  <c r="P160" i="2" l="1"/>
  <c r="U159" i="2"/>
  <c r="V159" i="2" s="1"/>
  <c r="X160" i="2" l="1"/>
  <c r="Y160" i="2"/>
  <c r="W160" i="2"/>
  <c r="Z160" i="2"/>
  <c r="AA160" i="2"/>
  <c r="R160" i="2"/>
  <c r="Q160" i="2" s="1"/>
  <c r="T160" i="2"/>
  <c r="S160" i="2" s="1"/>
  <c r="B161" i="2"/>
  <c r="A161" i="2" l="1"/>
  <c r="U160" i="2"/>
  <c r="V160" i="2" s="1"/>
  <c r="P161" i="2"/>
  <c r="W161" i="2" l="1"/>
  <c r="Y161" i="2"/>
  <c r="X161" i="2"/>
  <c r="AA161" i="2"/>
  <c r="Z161" i="2"/>
  <c r="R161" i="2"/>
  <c r="Q161" i="2" s="1"/>
  <c r="T161" i="2"/>
  <c r="S161" i="2" s="1"/>
  <c r="B162" i="2"/>
  <c r="A162" i="2" l="1"/>
  <c r="P162" i="2"/>
  <c r="U161" i="2"/>
  <c r="V161" i="2" s="1"/>
  <c r="AA162" i="2" l="1"/>
  <c r="X162" i="2"/>
  <c r="W162" i="2"/>
  <c r="Y162" i="2"/>
  <c r="Z162" i="2"/>
  <c r="R162" i="2"/>
  <c r="Q162" i="2" s="1"/>
  <c r="B163" i="2"/>
  <c r="T162" i="2"/>
  <c r="S162" i="2" s="1"/>
  <c r="A163" i="2" l="1"/>
  <c r="U162" i="2"/>
  <c r="V162" i="2" s="1"/>
  <c r="P163" i="2"/>
  <c r="Y163" i="2" l="1"/>
  <c r="Z163" i="2"/>
  <c r="W163" i="2"/>
  <c r="AA163" i="2"/>
  <c r="X163" i="2"/>
  <c r="R163" i="2"/>
  <c r="Q163" i="2" s="1"/>
  <c r="T163" i="2"/>
  <c r="S163" i="2" s="1"/>
  <c r="A164" i="2"/>
  <c r="B164" i="2"/>
  <c r="U163" i="2" l="1"/>
  <c r="V163" i="2" s="1"/>
  <c r="P164" i="2"/>
  <c r="Y164" i="2" l="1"/>
  <c r="W164" i="2"/>
  <c r="X164" i="2"/>
  <c r="AA164" i="2"/>
  <c r="Z164" i="2"/>
  <c r="R164" i="2"/>
  <c r="Q164" i="2" s="1"/>
  <c r="T164" i="2"/>
  <c r="S164" i="2" s="1"/>
  <c r="B165" i="2"/>
  <c r="A165" i="2" l="1"/>
  <c r="U164" i="2"/>
  <c r="V164" i="2" s="1"/>
  <c r="P165" i="2"/>
  <c r="W165" i="2" l="1"/>
  <c r="Z165" i="2"/>
  <c r="AA165" i="2"/>
  <c r="X165" i="2"/>
  <c r="Y165" i="2"/>
  <c r="R165" i="2"/>
  <c r="Q165" i="2" s="1"/>
  <c r="T165" i="2"/>
  <c r="S165" i="2" s="1"/>
  <c r="A166" i="2"/>
  <c r="B166" i="2"/>
  <c r="P166" i="2" l="1"/>
  <c r="U165" i="2"/>
  <c r="V165" i="2" s="1"/>
  <c r="Z166" i="2" l="1"/>
  <c r="X166" i="2"/>
  <c r="Y166" i="2"/>
  <c r="W166" i="2"/>
  <c r="AA166" i="2"/>
  <c r="R166" i="2"/>
  <c r="Q166" i="2" s="1"/>
  <c r="T166" i="2"/>
  <c r="S166" i="2" s="1"/>
  <c r="B167" i="2"/>
  <c r="A167" i="2" l="1"/>
  <c r="U166" i="2"/>
  <c r="V166" i="2" s="1"/>
  <c r="P167" i="2"/>
  <c r="Y167" i="2" l="1"/>
  <c r="X167" i="2"/>
  <c r="W167" i="2"/>
  <c r="AA167" i="2"/>
  <c r="Z167" i="2"/>
  <c r="R167" i="2"/>
  <c r="Q167" i="2" s="1"/>
  <c r="T167" i="2"/>
  <c r="S167" i="2" s="1"/>
  <c r="A168" i="2" l="1"/>
  <c r="B168" i="2"/>
  <c r="U167" i="2"/>
  <c r="V167" i="2" s="1"/>
  <c r="P168" i="2"/>
  <c r="W168" i="2" l="1"/>
  <c r="Z168" i="2"/>
  <c r="Y168" i="2"/>
  <c r="AA168" i="2"/>
  <c r="X168" i="2"/>
  <c r="R168" i="2"/>
  <c r="Q168" i="2" s="1"/>
  <c r="B169" i="2"/>
  <c r="T168" i="2"/>
  <c r="S168" i="2" s="1"/>
  <c r="A169" i="2" l="1"/>
  <c r="U168" i="2"/>
  <c r="V168" i="2" s="1"/>
  <c r="P169" i="2"/>
  <c r="Z169" i="2" l="1"/>
  <c r="W169" i="2"/>
  <c r="AA169" i="2"/>
  <c r="Y169" i="2"/>
  <c r="X169" i="2"/>
  <c r="R169" i="2"/>
  <c r="Q169" i="2" s="1"/>
  <c r="T169" i="2"/>
  <c r="S169" i="2" s="1"/>
  <c r="A170" i="2"/>
  <c r="B170" i="2"/>
  <c r="P170" i="2" l="1"/>
  <c r="U169" i="2"/>
  <c r="V169" i="2" s="1"/>
  <c r="Y170" i="2" l="1"/>
  <c r="X170" i="2"/>
  <c r="W170" i="2"/>
  <c r="AA170" i="2"/>
  <c r="Z170" i="2"/>
  <c r="R170" i="2"/>
  <c r="Q170" i="2" s="1"/>
  <c r="B171" i="2"/>
  <c r="T170" i="2"/>
  <c r="S170" i="2" s="1"/>
  <c r="A171" i="2" l="1"/>
  <c r="P171" i="2"/>
  <c r="U170" i="2"/>
  <c r="V170" i="2" s="1"/>
  <c r="Z171" i="2" l="1"/>
  <c r="Y171" i="2"/>
  <c r="X171" i="2"/>
  <c r="AA171" i="2"/>
  <c r="W171" i="2"/>
  <c r="R171" i="2"/>
  <c r="Q171" i="2" s="1"/>
  <c r="B172" i="2"/>
  <c r="T171" i="2"/>
  <c r="S171" i="2" s="1"/>
  <c r="A172" i="2" l="1"/>
  <c r="U171" i="2"/>
  <c r="V171" i="2" s="1"/>
  <c r="P172" i="2"/>
  <c r="Z172" i="2" l="1"/>
  <c r="X172" i="2"/>
  <c r="Y172" i="2"/>
  <c r="W172" i="2"/>
  <c r="AA172" i="2"/>
  <c r="R172" i="2"/>
  <c r="Q172" i="2" s="1"/>
  <c r="B173" i="2"/>
  <c r="T172" i="2"/>
  <c r="S172" i="2" s="1"/>
  <c r="A173" i="2" l="1"/>
  <c r="U172" i="2"/>
  <c r="V172" i="2" s="1"/>
  <c r="P173" i="2"/>
  <c r="Y173" i="2" l="1"/>
  <c r="X173" i="2"/>
  <c r="W173" i="2"/>
  <c r="Z173" i="2"/>
  <c r="AA173" i="2"/>
  <c r="R173" i="2"/>
  <c r="Q173" i="2" s="1"/>
  <c r="T173" i="2"/>
  <c r="S173" i="2" s="1"/>
  <c r="B174" i="2"/>
  <c r="A174" i="2" l="1"/>
  <c r="U173" i="2"/>
  <c r="V173" i="2" s="1"/>
  <c r="P174" i="2"/>
  <c r="AA174" i="2" l="1"/>
  <c r="Y174" i="2"/>
  <c r="X174" i="2"/>
  <c r="Z174" i="2"/>
  <c r="W174" i="2"/>
  <c r="R174" i="2"/>
  <c r="Q174" i="2" s="1"/>
  <c r="A175" i="2"/>
  <c r="B175" i="2"/>
  <c r="T174" i="2"/>
  <c r="S174" i="2" s="1"/>
  <c r="U174" i="2" l="1"/>
  <c r="V174" i="2" s="1"/>
  <c r="P175" i="2"/>
  <c r="X175" i="2" l="1"/>
  <c r="Z175" i="2"/>
  <c r="Y175" i="2"/>
  <c r="W175" i="2"/>
  <c r="AA175" i="2"/>
  <c r="R175" i="2"/>
  <c r="Q175" i="2" s="1"/>
  <c r="T175" i="2"/>
  <c r="S175" i="2" s="1"/>
  <c r="A176" i="2"/>
  <c r="B176" i="2" l="1"/>
  <c r="P176" i="2"/>
  <c r="U175" i="2"/>
  <c r="V175" i="2" s="1"/>
  <c r="X176" i="2" l="1"/>
  <c r="Y176" i="2"/>
  <c r="W176" i="2"/>
  <c r="Z176" i="2"/>
  <c r="AA176" i="2"/>
  <c r="R176" i="2"/>
  <c r="Q176" i="2" s="1"/>
  <c r="A177" i="2"/>
  <c r="T176" i="2"/>
  <c r="S176" i="2" s="1"/>
  <c r="B177" i="2" l="1"/>
  <c r="P177" i="2"/>
  <c r="U176" i="2"/>
  <c r="V176" i="2" s="1"/>
  <c r="W177" i="2" l="1"/>
  <c r="Y177" i="2"/>
  <c r="X177" i="2"/>
  <c r="AA177" i="2"/>
  <c r="Z177" i="2"/>
  <c r="R177" i="2"/>
  <c r="Q177" i="2" s="1"/>
  <c r="T177" i="2"/>
  <c r="S177" i="2" s="1"/>
  <c r="B178" i="2"/>
  <c r="A178" i="2" l="1"/>
  <c r="U177" i="2"/>
  <c r="V177" i="2" s="1"/>
  <c r="P178" i="2"/>
  <c r="AA178" i="2" l="1"/>
  <c r="X178" i="2"/>
  <c r="Z178" i="2"/>
  <c r="W178" i="2"/>
  <c r="Y178" i="2"/>
  <c r="R178" i="2"/>
  <c r="Q178" i="2" s="1"/>
  <c r="A179" i="2"/>
  <c r="B179" i="2"/>
  <c r="T178" i="2"/>
  <c r="S178" i="2" s="1"/>
  <c r="P179" i="2" l="1"/>
  <c r="U178" i="2"/>
  <c r="V178" i="2" s="1"/>
  <c r="Y179" i="2" l="1"/>
  <c r="Z179" i="2"/>
  <c r="X179" i="2"/>
  <c r="W179" i="2"/>
  <c r="AA179" i="2"/>
  <c r="R179" i="2"/>
  <c r="Q179" i="2" s="1"/>
  <c r="B180" i="2"/>
  <c r="T179" i="2"/>
  <c r="S179" i="2" s="1"/>
  <c r="A180" i="2" l="1"/>
  <c r="U179" i="2"/>
  <c r="V179" i="2" s="1"/>
  <c r="P180" i="2"/>
  <c r="Y180" i="2" l="1"/>
  <c r="W180" i="2"/>
  <c r="X180" i="2"/>
  <c r="Z180" i="2"/>
  <c r="AA180" i="2"/>
  <c r="R180" i="2"/>
  <c r="Q180" i="2" s="1"/>
  <c r="T180" i="2"/>
  <c r="S180" i="2" s="1"/>
  <c r="A181" i="2"/>
  <c r="B181" i="2" l="1"/>
  <c r="U180" i="2"/>
  <c r="V180" i="2" s="1"/>
  <c r="P181" i="2"/>
  <c r="Z181" i="2" l="1"/>
  <c r="AA181" i="2"/>
  <c r="W181" i="2"/>
  <c r="X181" i="2"/>
  <c r="Y181" i="2"/>
  <c r="R181" i="2"/>
  <c r="Q181" i="2" s="1"/>
  <c r="B182" i="2"/>
  <c r="T181" i="2"/>
  <c r="S181" i="2" s="1"/>
  <c r="A182" i="2" l="1"/>
  <c r="U181" i="2"/>
  <c r="V181" i="2" s="1"/>
  <c r="P182" i="2"/>
  <c r="Z182" i="2" l="1"/>
  <c r="X182" i="2"/>
  <c r="AA182" i="2"/>
  <c r="W182" i="2"/>
  <c r="Y182" i="2"/>
  <c r="R182" i="2"/>
  <c r="Q182" i="2" s="1"/>
  <c r="B183" i="2"/>
  <c r="T182" i="2"/>
  <c r="S182" i="2" s="1"/>
  <c r="A183" i="2" l="1"/>
  <c r="U182" i="2"/>
  <c r="V182" i="2" s="1"/>
  <c r="P183" i="2"/>
  <c r="Y183" i="2" l="1"/>
  <c r="W183" i="2"/>
  <c r="AA183" i="2"/>
  <c r="Z183" i="2"/>
  <c r="X183" i="2"/>
  <c r="R183" i="2"/>
  <c r="Q183" i="2" s="1"/>
  <c r="T183" i="2"/>
  <c r="S183" i="2" s="1"/>
  <c r="B184" i="2" l="1"/>
  <c r="A184" i="2"/>
  <c r="P184" i="2"/>
  <c r="U183" i="2"/>
  <c r="V183" i="2" s="1"/>
  <c r="W184" i="2" l="1"/>
  <c r="Z184" i="2"/>
  <c r="X184" i="2"/>
  <c r="Y184" i="2"/>
  <c r="AA184" i="2"/>
  <c r="R184" i="2"/>
  <c r="Q184" i="2" s="1"/>
  <c r="B185" i="2"/>
  <c r="T184" i="2"/>
  <c r="S184" i="2" s="1"/>
  <c r="A185" i="2" l="1"/>
  <c r="U184" i="2"/>
  <c r="V184" i="2" s="1"/>
  <c r="P185" i="2"/>
  <c r="W185" i="2" l="1"/>
  <c r="Z185" i="2"/>
  <c r="X185" i="2"/>
  <c r="Y185" i="2"/>
  <c r="AA185" i="2"/>
  <c r="R185" i="2"/>
  <c r="Q185" i="2" s="1"/>
  <c r="A186" i="2"/>
  <c r="B186" i="2"/>
  <c r="T185" i="2"/>
  <c r="S185" i="2" s="1"/>
  <c r="U185" i="2" l="1"/>
  <c r="V185" i="2" s="1"/>
  <c r="P186" i="2"/>
  <c r="Y186" i="2" l="1"/>
  <c r="X186" i="2"/>
  <c r="Z186" i="2"/>
  <c r="AA186" i="2"/>
  <c r="W186" i="2"/>
  <c r="R186" i="2"/>
  <c r="Q186" i="2" s="1"/>
  <c r="A187" i="2"/>
  <c r="T186" i="2"/>
  <c r="S186" i="2" s="1"/>
  <c r="B187" i="2" l="1"/>
  <c r="P187" i="2"/>
  <c r="U186" i="2"/>
  <c r="V186" i="2" s="1"/>
  <c r="Y187" i="2" l="1"/>
  <c r="X187" i="2"/>
  <c r="Z187" i="2"/>
  <c r="W187" i="2"/>
  <c r="AA187" i="2"/>
  <c r="R187" i="2"/>
  <c r="Q187" i="2" s="1"/>
  <c r="T187" i="2"/>
  <c r="S187" i="2" s="1"/>
  <c r="A188" i="2"/>
  <c r="B188" i="2"/>
  <c r="U187" i="2" l="1"/>
  <c r="V187" i="2" s="1"/>
  <c r="P188" i="2"/>
  <c r="Z188" i="2" l="1"/>
  <c r="W188" i="2"/>
  <c r="AA188" i="2"/>
  <c r="Y188" i="2"/>
  <c r="X188" i="2"/>
  <c r="R188" i="2"/>
  <c r="Q188" i="2" s="1"/>
  <c r="T188" i="2"/>
  <c r="S188" i="2" s="1"/>
  <c r="A189" i="2"/>
  <c r="B189" i="2"/>
  <c r="P189" i="2" l="1"/>
  <c r="U188" i="2"/>
  <c r="V188" i="2" s="1"/>
  <c r="Y189" i="2" l="1"/>
  <c r="Z189" i="2"/>
  <c r="AA189" i="2"/>
  <c r="W189" i="2"/>
  <c r="X189" i="2"/>
  <c r="R189" i="2"/>
  <c r="Q189" i="2" s="1"/>
  <c r="B190" i="2"/>
  <c r="T189" i="2"/>
  <c r="S189" i="2" s="1"/>
  <c r="A190" i="2" l="1"/>
  <c r="U189" i="2"/>
  <c r="V189" i="2" s="1"/>
  <c r="P190" i="2"/>
  <c r="AA190" i="2" l="1"/>
  <c r="Y190" i="2"/>
  <c r="X190" i="2"/>
  <c r="W190" i="2"/>
  <c r="Z190" i="2"/>
  <c r="R190" i="2"/>
  <c r="Q190" i="2" s="1"/>
  <c r="T190" i="2"/>
  <c r="S190" i="2" s="1"/>
  <c r="B191" i="2"/>
  <c r="A191" i="2" l="1"/>
  <c r="U190" i="2"/>
  <c r="V190" i="2" s="1"/>
  <c r="P191" i="2"/>
  <c r="X191" i="2" l="1"/>
  <c r="AA191" i="2"/>
  <c r="Y191" i="2"/>
  <c r="W191" i="2"/>
  <c r="Z191" i="2"/>
  <c r="R191" i="2"/>
  <c r="Q191" i="2" s="1"/>
  <c r="B192" i="2"/>
  <c r="T191" i="2"/>
  <c r="S191" i="2" s="1"/>
  <c r="A192" i="2" l="1"/>
  <c r="U191" i="2"/>
  <c r="V191" i="2" s="1"/>
  <c r="P192" i="2"/>
  <c r="X192" i="2" l="1"/>
  <c r="Y192" i="2"/>
  <c r="AA192" i="2"/>
  <c r="W192" i="2"/>
  <c r="Z192" i="2"/>
  <c r="R192" i="2"/>
  <c r="Q192" i="2" s="1"/>
  <c r="T192" i="2"/>
  <c r="S192" i="2" s="1"/>
  <c r="B193" i="2"/>
  <c r="A193" i="2" l="1"/>
  <c r="P193" i="2"/>
  <c r="U192" i="2"/>
  <c r="V192" i="2" s="1"/>
  <c r="W193" i="2" l="1"/>
  <c r="Y193" i="2"/>
  <c r="X193" i="2"/>
  <c r="AA193" i="2"/>
  <c r="Z193" i="2"/>
  <c r="R193" i="2"/>
  <c r="Q193" i="2" s="1"/>
  <c r="T193" i="2"/>
  <c r="S193" i="2" s="1"/>
  <c r="B194" i="2"/>
  <c r="A194" i="2" l="1"/>
  <c r="U193" i="2"/>
  <c r="V193" i="2" s="1"/>
  <c r="P194" i="2"/>
  <c r="AA194" i="2" l="1"/>
  <c r="X194" i="2"/>
  <c r="W194" i="2"/>
  <c r="Z194" i="2"/>
  <c r="Y194" i="2"/>
  <c r="R194" i="2"/>
  <c r="Q194" i="2" s="1"/>
  <c r="B195" i="2"/>
  <c r="T194" i="2"/>
  <c r="S194" i="2" s="1"/>
  <c r="A195" i="2" l="1"/>
  <c r="P195" i="2"/>
  <c r="U194" i="2"/>
  <c r="V194" i="2" s="1"/>
  <c r="Y195" i="2" l="1"/>
  <c r="X195" i="2"/>
  <c r="W195" i="2"/>
  <c r="Z195" i="2"/>
  <c r="AA195" i="2"/>
  <c r="R195" i="2"/>
  <c r="Q195" i="2" s="1"/>
  <c r="T195" i="2"/>
  <c r="S195" i="2" s="1"/>
  <c r="A196" i="2"/>
  <c r="B196" i="2"/>
  <c r="U195" i="2" l="1"/>
  <c r="V195" i="2" s="1"/>
  <c r="P196" i="2"/>
  <c r="Y196" i="2" l="1"/>
  <c r="W196" i="2"/>
  <c r="X196" i="2"/>
  <c r="AA196" i="2"/>
  <c r="Z196" i="2"/>
  <c r="R196" i="2"/>
  <c r="Q196" i="2" s="1"/>
  <c r="T196" i="2"/>
  <c r="S196" i="2" s="1"/>
  <c r="A197" i="2"/>
  <c r="B197" i="2" l="1"/>
  <c r="U196" i="2"/>
  <c r="V196" i="2" s="1"/>
  <c r="P197" i="2"/>
  <c r="Z197" i="2" l="1"/>
  <c r="AA197" i="2"/>
  <c r="X197" i="2"/>
  <c r="W197" i="2"/>
  <c r="Y197" i="2"/>
  <c r="R197" i="2"/>
  <c r="Q197" i="2" s="1"/>
  <c r="T197" i="2"/>
  <c r="S197" i="2" s="1"/>
  <c r="A198" i="2"/>
  <c r="B198" i="2" l="1"/>
  <c r="U197" i="2"/>
  <c r="V197" i="2" s="1"/>
  <c r="P198" i="2"/>
  <c r="Z198" i="2" l="1"/>
  <c r="X198" i="2"/>
  <c r="Y198" i="2"/>
  <c r="W198" i="2"/>
  <c r="AA198" i="2"/>
  <c r="R198" i="2"/>
  <c r="Q198" i="2" s="1"/>
  <c r="A199" i="2"/>
  <c r="B199" i="2"/>
  <c r="T198" i="2"/>
  <c r="S198" i="2" s="1"/>
  <c r="P199" i="2" l="1"/>
  <c r="U198" i="2"/>
  <c r="V198" i="2" s="1"/>
  <c r="Y199" i="2" l="1"/>
  <c r="W199" i="2"/>
  <c r="Z199" i="2"/>
  <c r="X199" i="2"/>
  <c r="AA199" i="2"/>
  <c r="R199" i="2"/>
  <c r="Q199" i="2" s="1"/>
  <c r="T199" i="2"/>
  <c r="S199" i="2" s="1"/>
  <c r="B200" i="2" l="1"/>
  <c r="A200" i="2"/>
  <c r="U199" i="2"/>
  <c r="V199" i="2" s="1"/>
  <c r="P200" i="2"/>
  <c r="W200" i="2" l="1"/>
  <c r="Z200" i="2"/>
  <c r="Y200" i="2"/>
  <c r="X200" i="2"/>
  <c r="AA200" i="2"/>
  <c r="R200" i="2"/>
  <c r="Q200" i="2" s="1"/>
  <c r="T200" i="2"/>
  <c r="S200" i="2" s="1"/>
  <c r="B201" i="2" l="1"/>
  <c r="A201" i="2"/>
  <c r="P201" i="2"/>
  <c r="U200" i="2"/>
  <c r="V200" i="2" s="1"/>
  <c r="W201" i="2" l="1"/>
  <c r="Z201" i="2"/>
  <c r="AA201" i="2"/>
  <c r="X201" i="2"/>
  <c r="Y201" i="2"/>
  <c r="R201" i="2"/>
  <c r="Q201" i="2" s="1"/>
  <c r="T201" i="2"/>
  <c r="S201" i="2" s="1"/>
  <c r="B202" i="2"/>
  <c r="A202" i="2" l="1"/>
  <c r="U201" i="2"/>
  <c r="V201" i="2" s="1"/>
  <c r="P202" i="2"/>
  <c r="Y202" i="2" l="1"/>
  <c r="X202" i="2"/>
  <c r="Z202" i="2"/>
  <c r="W202" i="2"/>
  <c r="AA202" i="2"/>
  <c r="R202" i="2"/>
  <c r="Q202" i="2" s="1"/>
  <c r="T202" i="2"/>
  <c r="S202" i="2" s="1"/>
  <c r="A203" i="2"/>
  <c r="B203" i="2"/>
  <c r="P203" i="2" l="1"/>
  <c r="U202" i="2"/>
  <c r="V202" i="2" s="1"/>
  <c r="X203" i="2" l="1"/>
  <c r="Y203" i="2"/>
  <c r="Z203" i="2"/>
  <c r="W203" i="2"/>
  <c r="AA203" i="2"/>
  <c r="R203" i="2"/>
  <c r="Q203" i="2" s="1"/>
  <c r="T203" i="2"/>
  <c r="S203" i="2" s="1"/>
  <c r="A204" i="2"/>
  <c r="B204" i="2"/>
  <c r="U203" i="2" l="1"/>
  <c r="V203" i="2" s="1"/>
  <c r="P204" i="2"/>
  <c r="Z204" i="2" l="1"/>
  <c r="X204" i="2"/>
  <c r="Y204" i="2"/>
  <c r="W204" i="2"/>
  <c r="AA204" i="2"/>
  <c r="R204" i="2"/>
  <c r="Q204" i="2" s="1"/>
  <c r="T204" i="2"/>
  <c r="S204" i="2" s="1"/>
  <c r="A205" i="2"/>
  <c r="B205" i="2"/>
  <c r="U204" i="2" l="1"/>
  <c r="V204" i="2" s="1"/>
  <c r="P205" i="2"/>
  <c r="W205" i="2" l="1"/>
  <c r="Y205" i="2"/>
  <c r="X205" i="2"/>
  <c r="AA205" i="2"/>
  <c r="Z205" i="2"/>
  <c r="R205" i="2"/>
  <c r="Q205" i="2" s="1"/>
  <c r="T205" i="2"/>
  <c r="S205" i="2" s="1"/>
  <c r="B206" i="2"/>
  <c r="A206" i="2" l="1"/>
  <c r="U205" i="2"/>
  <c r="V205" i="2" s="1"/>
  <c r="P206" i="2"/>
  <c r="AA206" i="2" l="1"/>
  <c r="Y206" i="2"/>
  <c r="Z206" i="2"/>
  <c r="W206" i="2"/>
  <c r="X206" i="2"/>
  <c r="R206" i="2"/>
  <c r="Q206" i="2" s="1"/>
  <c r="T206" i="2"/>
  <c r="S206" i="2" s="1"/>
  <c r="B207" i="2"/>
  <c r="A207" i="2" l="1"/>
  <c r="U206" i="2"/>
  <c r="V206" i="2" s="1"/>
  <c r="P207" i="2"/>
  <c r="X207" i="2" l="1"/>
  <c r="Y207" i="2"/>
  <c r="Z207" i="2"/>
  <c r="AA207" i="2"/>
  <c r="W207" i="2"/>
  <c r="R207" i="2"/>
  <c r="Q207" i="2" s="1"/>
  <c r="T207" i="2"/>
  <c r="S207" i="2" s="1"/>
  <c r="A208" i="2"/>
  <c r="B208" i="2"/>
  <c r="P208" i="2" l="1"/>
  <c r="U207" i="2"/>
  <c r="V207" i="2" s="1"/>
  <c r="X208" i="2" l="1"/>
  <c r="W208" i="2"/>
  <c r="Z208" i="2"/>
  <c r="AA208" i="2"/>
  <c r="Y208" i="2"/>
  <c r="R208" i="2"/>
  <c r="Q208" i="2" s="1"/>
  <c r="A209" i="2"/>
  <c r="B209" i="2"/>
  <c r="T208" i="2"/>
  <c r="S208" i="2" s="1"/>
  <c r="U208" i="2" l="1"/>
  <c r="V208" i="2" s="1"/>
  <c r="P209" i="2"/>
  <c r="W209" i="2" l="1"/>
  <c r="Y209" i="2"/>
  <c r="X209" i="2"/>
  <c r="AA209" i="2"/>
  <c r="Z209" i="2"/>
  <c r="R209" i="2"/>
  <c r="Q209" i="2" s="1"/>
  <c r="T209" i="2"/>
  <c r="S209" i="2" s="1"/>
  <c r="B210" i="2"/>
  <c r="A210" i="2" l="1"/>
  <c r="P210" i="2"/>
  <c r="U209" i="2"/>
  <c r="V209" i="2" s="1"/>
  <c r="AA210" i="2" l="1"/>
  <c r="X210" i="2"/>
  <c r="Z210" i="2"/>
  <c r="W210" i="2"/>
  <c r="Y210" i="2"/>
  <c r="R210" i="2"/>
  <c r="Q210" i="2" s="1"/>
  <c r="B211" i="2"/>
  <c r="T210" i="2"/>
  <c r="S210" i="2" s="1"/>
  <c r="A211" i="2" l="1"/>
  <c r="U210" i="2"/>
  <c r="V210" i="2" s="1"/>
  <c r="P211" i="2"/>
  <c r="Y211" i="2" l="1"/>
  <c r="AA211" i="2"/>
  <c r="W211" i="2"/>
  <c r="X211" i="2"/>
  <c r="Z211" i="2"/>
  <c r="R211" i="2"/>
  <c r="Q211" i="2" s="1"/>
  <c r="B212" i="2"/>
  <c r="T211" i="2"/>
  <c r="S211" i="2" s="1"/>
  <c r="A212" i="2" l="1"/>
  <c r="P212" i="2"/>
  <c r="U211" i="2"/>
  <c r="V211" i="2" s="1"/>
  <c r="Y212" i="2" l="1"/>
  <c r="W212" i="2"/>
  <c r="X212" i="2"/>
  <c r="Z212" i="2"/>
  <c r="AA212" i="2"/>
  <c r="R212" i="2"/>
  <c r="Q212" i="2" s="1"/>
  <c r="T212" i="2"/>
  <c r="S212" i="2" s="1"/>
  <c r="A213" i="2"/>
  <c r="B213" i="2" l="1"/>
  <c r="U212" i="2"/>
  <c r="V212" i="2" s="1"/>
  <c r="P213" i="2"/>
  <c r="Z213" i="2" l="1"/>
  <c r="AA213" i="2"/>
  <c r="X213" i="2"/>
  <c r="W213" i="2"/>
  <c r="Y213" i="2"/>
  <c r="R213" i="2"/>
  <c r="Q213" i="2" s="1"/>
  <c r="A214" i="2"/>
  <c r="B214" i="2"/>
  <c r="T213" i="2"/>
  <c r="S213" i="2" s="1"/>
  <c r="U213" i="2" l="1"/>
  <c r="V213" i="2" s="1"/>
  <c r="P214" i="2"/>
  <c r="Z214" i="2" l="1"/>
  <c r="X214" i="2"/>
  <c r="AA214" i="2"/>
  <c r="Y214" i="2"/>
  <c r="W214" i="2"/>
  <c r="R214" i="2"/>
  <c r="Q214" i="2" s="1"/>
  <c r="A215" i="2"/>
  <c r="B215" i="2"/>
  <c r="T214" i="2"/>
  <c r="S214" i="2" s="1"/>
  <c r="U214" i="2" l="1"/>
  <c r="V214" i="2" s="1"/>
  <c r="P215" i="2"/>
  <c r="Y215" i="2" l="1"/>
  <c r="Z215" i="2"/>
  <c r="W215" i="2"/>
  <c r="X215" i="2"/>
  <c r="AA215" i="2"/>
  <c r="R215" i="2"/>
  <c r="Q215" i="2" s="1"/>
  <c r="A216" i="2"/>
  <c r="T215" i="2"/>
  <c r="S215" i="2" s="1"/>
  <c r="B216" i="2" l="1"/>
  <c r="U215" i="2"/>
  <c r="V215" i="2" s="1"/>
  <c r="P216" i="2"/>
  <c r="W216" i="2" l="1"/>
  <c r="Z216" i="2"/>
  <c r="X216" i="2"/>
  <c r="AA216" i="2"/>
  <c r="Y216" i="2"/>
  <c r="R216" i="2"/>
  <c r="Q216" i="2" s="1"/>
  <c r="A217" i="2"/>
  <c r="B217" i="2"/>
  <c r="T216" i="2"/>
  <c r="S216" i="2" s="1"/>
  <c r="U216" i="2" l="1"/>
  <c r="V216" i="2" s="1"/>
  <c r="P217" i="2"/>
  <c r="Z217" i="2" l="1"/>
  <c r="X217" i="2"/>
  <c r="W217" i="2"/>
  <c r="AA217" i="2"/>
  <c r="Y217" i="2"/>
  <c r="R217" i="2"/>
  <c r="Q217" i="2" s="1"/>
  <c r="B218" i="2"/>
  <c r="T217" i="2"/>
  <c r="S217" i="2" s="1"/>
  <c r="A218" i="2" l="1"/>
  <c r="U217" i="2"/>
  <c r="V217" i="2" s="1"/>
  <c r="P218" i="2"/>
  <c r="Y218" i="2" l="1"/>
  <c r="X218" i="2"/>
  <c r="AA218" i="2"/>
  <c r="Z218" i="2"/>
  <c r="W218" i="2"/>
  <c r="R218" i="2"/>
  <c r="Q218" i="2" s="1"/>
  <c r="A219" i="2"/>
  <c r="T218" i="2"/>
  <c r="S218" i="2" s="1"/>
  <c r="B219" i="2" l="1"/>
  <c r="U218" i="2"/>
  <c r="V218" i="2" s="1"/>
  <c r="P219" i="2"/>
  <c r="AA219" i="2" l="1"/>
  <c r="Z219" i="2"/>
  <c r="X219" i="2"/>
  <c r="W219" i="2"/>
  <c r="Y219" i="2"/>
  <c r="R219" i="2"/>
  <c r="Q219" i="2" s="1"/>
  <c r="A220" i="2"/>
  <c r="B220" i="2"/>
  <c r="T219" i="2"/>
  <c r="S219" i="2" s="1"/>
  <c r="U219" i="2" l="1"/>
  <c r="V219" i="2" s="1"/>
  <c r="P220" i="2"/>
  <c r="Z220" i="2" l="1"/>
  <c r="W220" i="2"/>
  <c r="X220" i="2"/>
  <c r="AA220" i="2"/>
  <c r="Y220" i="2"/>
  <c r="R220" i="2"/>
  <c r="Q220" i="2" s="1"/>
  <c r="A221" i="2"/>
  <c r="T220" i="2"/>
  <c r="S220" i="2" s="1"/>
  <c r="B221" i="2" l="1"/>
  <c r="U220" i="2"/>
  <c r="V220" i="2" s="1"/>
  <c r="P221" i="2"/>
  <c r="Y221" i="2" l="1"/>
  <c r="W221" i="2"/>
  <c r="X221" i="2"/>
  <c r="Z221" i="2"/>
  <c r="AA221" i="2"/>
  <c r="R221" i="2"/>
  <c r="Q221" i="2" s="1"/>
  <c r="T221" i="2"/>
  <c r="S221" i="2" s="1"/>
  <c r="B222" i="2"/>
  <c r="A222" i="2" l="1"/>
  <c r="P222" i="2"/>
  <c r="U221" i="2"/>
  <c r="V221" i="2" s="1"/>
  <c r="AA222" i="2" l="1"/>
  <c r="Y222" i="2"/>
  <c r="X222" i="2"/>
  <c r="Z222" i="2"/>
  <c r="W222" i="2"/>
  <c r="R222" i="2"/>
  <c r="Q222" i="2" s="1"/>
  <c r="A223" i="2"/>
  <c r="B223" i="2"/>
  <c r="T222" i="2"/>
  <c r="S222" i="2" s="1"/>
  <c r="U222" i="2" l="1"/>
  <c r="V222" i="2" s="1"/>
  <c r="P223" i="2"/>
  <c r="X223" i="2" l="1"/>
  <c r="Z223" i="2"/>
  <c r="AA223" i="2"/>
  <c r="W223" i="2"/>
  <c r="Y223" i="2"/>
  <c r="R223" i="2"/>
  <c r="Q223" i="2" s="1"/>
  <c r="T223" i="2"/>
  <c r="S223" i="2" s="1"/>
  <c r="B224" i="2"/>
  <c r="A224" i="2" l="1"/>
  <c r="P224" i="2"/>
  <c r="U223" i="2"/>
  <c r="V223" i="2" s="1"/>
  <c r="X224" i="2" l="1"/>
  <c r="Y224" i="2"/>
  <c r="Z224" i="2"/>
  <c r="AA224" i="2"/>
  <c r="W224" i="2"/>
  <c r="R224" i="2"/>
  <c r="Q224" i="2" s="1"/>
  <c r="B225" i="2"/>
  <c r="T224" i="2"/>
  <c r="S224" i="2" s="1"/>
  <c r="A225" i="2" l="1"/>
  <c r="U224" i="2"/>
  <c r="V224" i="2" s="1"/>
  <c r="P225" i="2"/>
  <c r="W225" i="2" l="1"/>
  <c r="Y225" i="2"/>
  <c r="X225" i="2"/>
  <c r="AA225" i="2"/>
  <c r="Z225" i="2"/>
  <c r="R225" i="2"/>
  <c r="Q225" i="2" s="1"/>
  <c r="T225" i="2"/>
  <c r="S225" i="2" s="1"/>
  <c r="A226" i="2"/>
  <c r="B226" i="2"/>
  <c r="P226" i="2" l="1"/>
  <c r="U225" i="2"/>
  <c r="V225" i="2" s="1"/>
  <c r="AA226" i="2" l="1"/>
  <c r="X226" i="2"/>
  <c r="W226" i="2"/>
  <c r="Y226" i="2"/>
  <c r="Z226" i="2"/>
  <c r="R226" i="2"/>
  <c r="Q226" i="2" s="1"/>
  <c r="T226" i="2"/>
  <c r="S226" i="2" s="1"/>
  <c r="A227" i="2"/>
  <c r="B227" i="2"/>
  <c r="U226" i="2" l="1"/>
  <c r="V226" i="2" s="1"/>
  <c r="P227" i="2"/>
  <c r="Y227" i="2" l="1"/>
  <c r="Z227" i="2"/>
  <c r="W227" i="2"/>
  <c r="AA227" i="2"/>
  <c r="X227" i="2"/>
  <c r="R227" i="2"/>
  <c r="Q227" i="2" s="1"/>
  <c r="B228" i="2"/>
  <c r="T227" i="2"/>
  <c r="S227" i="2" s="1"/>
  <c r="A228" i="2" l="1"/>
  <c r="P228" i="2"/>
  <c r="U227" i="2"/>
  <c r="V227" i="2" s="1"/>
  <c r="Y228" i="2" l="1"/>
  <c r="W228" i="2"/>
  <c r="X228" i="2"/>
  <c r="AA228" i="2"/>
  <c r="Z228" i="2"/>
  <c r="R228" i="2"/>
  <c r="Q228" i="2" s="1"/>
  <c r="T228" i="2"/>
  <c r="S228" i="2" s="1"/>
  <c r="A229" i="2"/>
  <c r="B229" i="2"/>
  <c r="U228" i="2" l="1"/>
  <c r="V228" i="2" s="1"/>
  <c r="P229" i="2"/>
  <c r="W229" i="2" l="1"/>
  <c r="Z229" i="2"/>
  <c r="AA229" i="2"/>
  <c r="X229" i="2"/>
  <c r="Y229" i="2"/>
  <c r="R229" i="2"/>
  <c r="Q229" i="2" s="1"/>
  <c r="T229" i="2"/>
  <c r="S229" i="2" s="1"/>
  <c r="B230" i="2"/>
  <c r="A230" i="2" l="1"/>
  <c r="U229" i="2"/>
  <c r="V229" i="2" s="1"/>
  <c r="P230" i="2"/>
  <c r="Z230" i="2" l="1"/>
  <c r="X230" i="2"/>
  <c r="Y230" i="2"/>
  <c r="W230" i="2"/>
  <c r="AA230" i="2"/>
  <c r="R230" i="2"/>
  <c r="Q230" i="2" s="1"/>
  <c r="A231" i="2"/>
  <c r="B231" i="2"/>
  <c r="T230" i="2"/>
  <c r="S230" i="2" s="1"/>
  <c r="U230" i="2" l="1"/>
  <c r="V230" i="2" s="1"/>
  <c r="P231" i="2"/>
  <c r="Y231" i="2" l="1"/>
  <c r="X231" i="2"/>
  <c r="W231" i="2"/>
  <c r="Z231" i="2"/>
  <c r="AA231" i="2"/>
  <c r="R231" i="2"/>
  <c r="Q231" i="2" s="1"/>
  <c r="T231" i="2"/>
  <c r="S231" i="2" s="1"/>
  <c r="B232" i="2"/>
  <c r="A232" i="2" l="1"/>
  <c r="U231" i="2"/>
  <c r="V231" i="2" s="1"/>
  <c r="P232" i="2"/>
  <c r="W232" i="2" l="1"/>
  <c r="Z232" i="2"/>
  <c r="Y232" i="2"/>
  <c r="X232" i="2"/>
  <c r="AA232" i="2"/>
  <c r="R232" i="2"/>
  <c r="Q232" i="2" s="1"/>
  <c r="A233" i="2"/>
  <c r="B233" i="2"/>
  <c r="T232" i="2"/>
  <c r="S232" i="2" s="1"/>
  <c r="P233" i="2" l="1"/>
  <c r="U232" i="2"/>
  <c r="V232" i="2" s="1"/>
  <c r="Z233" i="2" l="1"/>
  <c r="AA233" i="2"/>
  <c r="W233" i="2"/>
  <c r="Y233" i="2"/>
  <c r="X233" i="2"/>
  <c r="R233" i="2"/>
  <c r="Q233" i="2" s="1"/>
  <c r="T233" i="2"/>
  <c r="S233" i="2" s="1"/>
  <c r="B234" i="2"/>
  <c r="A234" i="2" l="1"/>
  <c r="U233" i="2"/>
  <c r="V233" i="2" s="1"/>
  <c r="P234" i="2"/>
  <c r="Y234" i="2" l="1"/>
  <c r="X234" i="2"/>
  <c r="AA234" i="2"/>
  <c r="Z234" i="2"/>
  <c r="W234" i="2"/>
  <c r="R234" i="2"/>
  <c r="Q234" i="2" s="1"/>
  <c r="T234" i="2"/>
  <c r="S234" i="2" s="1"/>
  <c r="A235" i="2"/>
  <c r="B235" i="2"/>
  <c r="U234" i="2" l="1"/>
  <c r="V234" i="2" s="1"/>
  <c r="P235" i="2"/>
  <c r="Z235" i="2" l="1"/>
  <c r="Y235" i="2"/>
  <c r="X235" i="2"/>
  <c r="AA235" i="2"/>
  <c r="W235" i="2"/>
  <c r="R235" i="2"/>
  <c r="Q235" i="2" s="1"/>
  <c r="T235" i="2"/>
  <c r="S235" i="2" s="1"/>
  <c r="B236" i="2"/>
  <c r="A236" i="2" l="1"/>
  <c r="U235" i="2"/>
  <c r="V235" i="2" s="1"/>
  <c r="P236" i="2"/>
  <c r="Z236" i="2" l="1"/>
  <c r="X236" i="2"/>
  <c r="Y236" i="2"/>
  <c r="W236" i="2"/>
  <c r="AA236" i="2"/>
  <c r="R236" i="2"/>
  <c r="Q236" i="2" s="1"/>
  <c r="T236" i="2"/>
  <c r="S236" i="2" s="1"/>
  <c r="A237" i="2"/>
  <c r="B237" i="2"/>
  <c r="U236" i="2" l="1"/>
  <c r="V236" i="2" s="1"/>
  <c r="P237" i="2"/>
  <c r="Y237" i="2" l="1"/>
  <c r="X237" i="2"/>
  <c r="W237" i="2"/>
  <c r="Z237" i="2"/>
  <c r="AA237" i="2"/>
  <c r="R237" i="2"/>
  <c r="Q237" i="2" s="1"/>
  <c r="B238" i="2"/>
  <c r="T237" i="2"/>
  <c r="S237" i="2" s="1"/>
  <c r="A238" i="2" l="1"/>
  <c r="P238" i="2"/>
  <c r="U237" i="2"/>
  <c r="V237" i="2" s="1"/>
  <c r="AA238" i="2" l="1"/>
  <c r="Y238" i="2"/>
  <c r="X238" i="2"/>
  <c r="Z238" i="2"/>
  <c r="W238" i="2"/>
  <c r="R238" i="2"/>
  <c r="Q238" i="2" s="1"/>
  <c r="A239" i="2"/>
  <c r="B239" i="2"/>
  <c r="T238" i="2"/>
  <c r="S238" i="2" s="1"/>
  <c r="U238" i="2" l="1"/>
  <c r="V238" i="2" s="1"/>
  <c r="P239" i="2"/>
  <c r="X239" i="2" l="1"/>
  <c r="Z239" i="2"/>
  <c r="Y239" i="2"/>
  <c r="W239" i="2"/>
  <c r="AA239" i="2"/>
  <c r="R239" i="2"/>
  <c r="Q239" i="2" s="1"/>
  <c r="T239" i="2"/>
  <c r="S239" i="2" s="1"/>
  <c r="B240" i="2" l="1"/>
  <c r="A240" i="2"/>
  <c r="U239" i="2"/>
  <c r="V239" i="2" s="1"/>
  <c r="P240" i="2"/>
  <c r="X240" i="2" l="1"/>
  <c r="Y240" i="2"/>
  <c r="W240" i="2"/>
  <c r="Z240" i="2"/>
  <c r="AA240" i="2"/>
  <c r="R240" i="2"/>
  <c r="Q240" i="2" s="1"/>
  <c r="T240" i="2"/>
  <c r="S240" i="2" s="1"/>
  <c r="B241" i="2"/>
  <c r="A241" i="2" l="1"/>
  <c r="U240" i="2"/>
  <c r="V240" i="2" s="1"/>
  <c r="P241" i="2"/>
  <c r="W241" i="2" l="1"/>
  <c r="Y241" i="2"/>
  <c r="X241" i="2"/>
  <c r="AA241" i="2"/>
  <c r="Z241" i="2"/>
  <c r="R241" i="2"/>
  <c r="Q241" i="2" s="1"/>
  <c r="A242" i="2"/>
  <c r="B242" i="2"/>
  <c r="T241" i="2"/>
  <c r="S241" i="2" s="1"/>
  <c r="U241" i="2" l="1"/>
  <c r="V241" i="2" s="1"/>
  <c r="P242" i="2"/>
  <c r="AA242" i="2" l="1"/>
  <c r="X242" i="2"/>
  <c r="Z242" i="2"/>
  <c r="W242" i="2"/>
  <c r="Y242" i="2"/>
  <c r="R242" i="2"/>
  <c r="Q242" i="2" s="1"/>
  <c r="T242" i="2"/>
  <c r="S242" i="2" s="1"/>
  <c r="B243" i="2" l="1"/>
  <c r="A243" i="2"/>
  <c r="U242" i="2"/>
  <c r="V242" i="2" s="1"/>
  <c r="P243" i="2"/>
  <c r="Y243" i="2" l="1"/>
  <c r="Z243" i="2"/>
  <c r="X243" i="2"/>
  <c r="AA243" i="2"/>
  <c r="W243" i="2"/>
  <c r="R243" i="2"/>
  <c r="Q243" i="2" s="1"/>
  <c r="T243" i="2"/>
  <c r="S243" i="2" s="1"/>
  <c r="B244" i="2" l="1"/>
  <c r="A244" i="2"/>
  <c r="U243" i="2"/>
  <c r="V243" i="2" s="1"/>
  <c r="P244" i="2"/>
  <c r="Y244" i="2" l="1"/>
  <c r="W244" i="2"/>
  <c r="X244" i="2"/>
  <c r="Z244" i="2"/>
  <c r="AA244" i="2"/>
  <c r="R244" i="2"/>
  <c r="Q244" i="2" s="1"/>
  <c r="T244" i="2"/>
  <c r="S244" i="2" s="1"/>
  <c r="B245" i="2" l="1"/>
  <c r="A245" i="2"/>
  <c r="U244" i="2"/>
  <c r="V244" i="2" s="1"/>
  <c r="P245" i="2"/>
  <c r="Z245" i="2" l="1"/>
  <c r="AA245" i="2"/>
  <c r="W245" i="2"/>
  <c r="X245" i="2"/>
  <c r="Y245" i="2"/>
  <c r="R245" i="2"/>
  <c r="Q245" i="2" s="1"/>
  <c r="B246" i="2"/>
  <c r="T245" i="2"/>
  <c r="S245" i="2" s="1"/>
  <c r="A246" i="2" l="1"/>
  <c r="U245" i="2"/>
  <c r="V245" i="2" s="1"/>
  <c r="P246" i="2"/>
  <c r="Z246" i="2" l="1"/>
  <c r="X246" i="2"/>
  <c r="AA246" i="2"/>
  <c r="W246" i="2"/>
  <c r="Y246" i="2"/>
  <c r="R246" i="2"/>
  <c r="Q246" i="2" s="1"/>
  <c r="T246" i="2"/>
  <c r="S246" i="2" s="1"/>
  <c r="A247" i="2"/>
  <c r="B247" i="2"/>
  <c r="P247" i="2" l="1"/>
  <c r="U246" i="2"/>
  <c r="V246" i="2" s="1"/>
  <c r="Y247" i="2" l="1"/>
  <c r="W247" i="2"/>
  <c r="X247" i="2"/>
  <c r="AA247" i="2"/>
  <c r="Z247" i="2"/>
  <c r="R247" i="2"/>
  <c r="Q247" i="2" s="1"/>
  <c r="T247" i="2"/>
  <c r="S247" i="2" s="1"/>
  <c r="B248" i="2"/>
  <c r="A248" i="2" l="1"/>
  <c r="P248" i="2"/>
  <c r="U247" i="2"/>
  <c r="V247" i="2" s="1"/>
  <c r="W248" i="2" l="1"/>
  <c r="Z248" i="2"/>
  <c r="X248" i="2"/>
  <c r="Y248" i="2"/>
  <c r="AA248" i="2"/>
  <c r="R248" i="2"/>
  <c r="Q248" i="2" s="1"/>
  <c r="T248" i="2"/>
  <c r="S248" i="2" s="1"/>
  <c r="A249" i="2"/>
  <c r="B249" i="2"/>
  <c r="U248" i="2" l="1"/>
  <c r="V248" i="2" s="1"/>
  <c r="P249" i="2"/>
  <c r="W249" i="2" l="1"/>
  <c r="Z249" i="2"/>
  <c r="X249" i="2"/>
  <c r="Y249" i="2"/>
  <c r="AA249" i="2"/>
  <c r="R249" i="2"/>
  <c r="Q249" i="2" s="1"/>
  <c r="B250" i="2"/>
  <c r="T249" i="2"/>
  <c r="S249" i="2" s="1"/>
  <c r="A250" i="2" l="1"/>
  <c r="U249" i="2"/>
  <c r="V249" i="2" s="1"/>
  <c r="P250" i="2"/>
  <c r="Y250" i="2" l="1"/>
  <c r="X250" i="2"/>
  <c r="W250" i="2"/>
  <c r="Z250" i="2"/>
  <c r="AA250" i="2"/>
  <c r="R250" i="2"/>
  <c r="Q250" i="2" s="1"/>
  <c r="B251" i="2"/>
  <c r="T250" i="2"/>
  <c r="S250" i="2" s="1"/>
  <c r="A251" i="2" l="1"/>
  <c r="P251" i="2"/>
  <c r="U250" i="2"/>
  <c r="V250" i="2" s="1"/>
  <c r="Y251" i="2" l="1"/>
  <c r="AA251" i="2"/>
  <c r="X251" i="2"/>
  <c r="W251" i="2"/>
  <c r="Z251" i="2"/>
  <c r="R251" i="2"/>
  <c r="Q251" i="2" s="1"/>
  <c r="T251" i="2"/>
  <c r="S251" i="2" s="1"/>
  <c r="B252" i="2"/>
  <c r="A252" i="2" l="1"/>
  <c r="P252" i="2"/>
  <c r="U251" i="2"/>
  <c r="V251" i="2" s="1"/>
  <c r="Z252" i="2" l="1"/>
  <c r="W252" i="2"/>
  <c r="AA252" i="2"/>
  <c r="Y252" i="2"/>
  <c r="X252" i="2"/>
  <c r="R252" i="2"/>
  <c r="Q252" i="2" s="1"/>
  <c r="A253" i="2"/>
  <c r="B253" i="2"/>
  <c r="T252" i="2"/>
  <c r="S252" i="2" s="1"/>
  <c r="U252" i="2" l="1"/>
  <c r="V252" i="2" s="1"/>
  <c r="P253" i="2"/>
  <c r="Y253" i="2" l="1"/>
  <c r="W253" i="2"/>
  <c r="Z253" i="2"/>
  <c r="AA253" i="2"/>
  <c r="X253" i="2"/>
  <c r="R253" i="2"/>
  <c r="Q253" i="2" s="1"/>
  <c r="T253" i="2"/>
  <c r="S253" i="2" s="1"/>
  <c r="A254" i="2"/>
  <c r="B254" i="2"/>
  <c r="P254" i="2" l="1"/>
  <c r="U253" i="2"/>
  <c r="V253" i="2" s="1"/>
  <c r="AA254" i="2" l="1"/>
  <c r="Y254" i="2"/>
  <c r="X254" i="2"/>
  <c r="W254" i="2"/>
  <c r="Z254" i="2"/>
  <c r="R254" i="2"/>
  <c r="Q254" i="2" s="1"/>
  <c r="T254" i="2"/>
  <c r="S254" i="2" s="1"/>
  <c r="A255" i="2"/>
  <c r="B255" i="2"/>
  <c r="U254" i="2" l="1"/>
  <c r="V254" i="2" s="1"/>
  <c r="P255" i="2"/>
  <c r="X255" i="2" l="1"/>
  <c r="Y255" i="2"/>
  <c r="Z255" i="2"/>
  <c r="W255" i="2"/>
  <c r="AA255" i="2"/>
  <c r="R255" i="2"/>
  <c r="Q255" i="2" s="1"/>
  <c r="B256" i="2"/>
  <c r="T255" i="2"/>
  <c r="S255" i="2" s="1"/>
  <c r="A256" i="2" l="1"/>
  <c r="P256" i="2"/>
  <c r="U255" i="2"/>
  <c r="V255" i="2" s="1"/>
  <c r="X256" i="2" l="1"/>
  <c r="Y256" i="2"/>
  <c r="W256" i="2"/>
  <c r="AA256" i="2"/>
  <c r="Z256" i="2"/>
  <c r="R256" i="2"/>
  <c r="Q256" i="2" s="1"/>
  <c r="T256" i="2"/>
  <c r="S256" i="2" s="1"/>
  <c r="B257" i="2"/>
  <c r="A257" i="2" l="1"/>
  <c r="U256" i="2"/>
  <c r="V256" i="2" s="1"/>
  <c r="P257" i="2"/>
  <c r="W257" i="2" l="1"/>
  <c r="Y257" i="2"/>
  <c r="X257" i="2"/>
  <c r="AA257" i="2"/>
  <c r="Z257" i="2"/>
  <c r="R257" i="2"/>
  <c r="Q257" i="2" s="1"/>
  <c r="T257" i="2"/>
  <c r="S257" i="2" s="1"/>
  <c r="B258" i="2"/>
  <c r="A258" i="2" l="1"/>
  <c r="U257" i="2"/>
  <c r="V257" i="2" s="1"/>
  <c r="P258" i="2"/>
  <c r="AA258" i="2" l="1"/>
  <c r="X258" i="2"/>
  <c r="W258" i="2"/>
  <c r="Z258" i="2"/>
  <c r="Y258" i="2"/>
  <c r="R258" i="2"/>
  <c r="Q258" i="2" s="1"/>
  <c r="B259" i="2"/>
  <c r="T258" i="2"/>
  <c r="S258" i="2" s="1"/>
  <c r="A259" i="2" l="1"/>
  <c r="U258" i="2"/>
  <c r="V258" i="2" s="1"/>
  <c r="P259" i="2"/>
  <c r="Y259" i="2" l="1"/>
  <c r="X259" i="2"/>
  <c r="W259" i="2"/>
  <c r="Z259" i="2"/>
  <c r="AA259" i="2"/>
  <c r="R259" i="2"/>
  <c r="Q259" i="2" s="1"/>
  <c r="B260" i="2"/>
  <c r="T259" i="2"/>
  <c r="S259" i="2" s="1"/>
  <c r="A260" i="2" l="1"/>
  <c r="U259" i="2"/>
  <c r="V259" i="2" s="1"/>
  <c r="P260" i="2"/>
  <c r="Y260" i="2" l="1"/>
  <c r="W260" i="2"/>
  <c r="X260" i="2"/>
  <c r="AA260" i="2"/>
  <c r="Z260" i="2"/>
  <c r="R260" i="2"/>
  <c r="Q260" i="2" s="1"/>
  <c r="B261" i="2"/>
  <c r="T260" i="2"/>
  <c r="S260" i="2" s="1"/>
  <c r="A261" i="2" l="1"/>
  <c r="U260" i="2"/>
  <c r="V260" i="2" s="1"/>
  <c r="P261" i="2"/>
  <c r="Z261" i="2" l="1"/>
  <c r="AA261" i="2"/>
  <c r="X261" i="2"/>
  <c r="W261" i="2"/>
  <c r="Y261" i="2"/>
  <c r="R261" i="2"/>
  <c r="Q261" i="2" s="1"/>
  <c r="T261" i="2"/>
  <c r="S261" i="2" s="1"/>
  <c r="A262" i="2"/>
  <c r="B262" i="2" l="1"/>
  <c r="U261" i="2"/>
  <c r="V261" i="2" s="1"/>
  <c r="P262" i="2"/>
  <c r="Z262" i="2" l="1"/>
  <c r="X262" i="2"/>
  <c r="Y262" i="2"/>
  <c r="W262" i="2"/>
  <c r="AA262" i="2"/>
  <c r="R262" i="2"/>
  <c r="Q262" i="2" s="1"/>
  <c r="A263" i="2"/>
  <c r="T262" i="2"/>
  <c r="S262" i="2" s="1"/>
  <c r="B263" i="2" l="1"/>
  <c r="P263" i="2"/>
  <c r="U262" i="2"/>
  <c r="V262" i="2" s="1"/>
  <c r="Y263" i="2" l="1"/>
  <c r="W263" i="2"/>
  <c r="Z263" i="2"/>
  <c r="X263" i="2"/>
  <c r="AA263" i="2"/>
  <c r="R263" i="2"/>
  <c r="Q263" i="2" s="1"/>
  <c r="T263" i="2"/>
  <c r="S263" i="2" s="1"/>
  <c r="A264" i="2"/>
  <c r="B264" i="2" l="1"/>
  <c r="U263" i="2"/>
  <c r="V263" i="2" s="1"/>
  <c r="P264" i="2"/>
  <c r="W264" i="2" l="1"/>
  <c r="Z264" i="2"/>
  <c r="Y264" i="2"/>
  <c r="X264" i="2"/>
  <c r="AA264" i="2"/>
  <c r="R264" i="2"/>
  <c r="Q264" i="2" s="1"/>
  <c r="A265" i="2"/>
  <c r="B265" i="2"/>
  <c r="T264" i="2"/>
  <c r="S264" i="2" s="1"/>
  <c r="U264" i="2" l="1"/>
  <c r="V264" i="2" s="1"/>
  <c r="P265" i="2"/>
  <c r="W265" i="2" l="1"/>
  <c r="Z265" i="2"/>
  <c r="AA265" i="2"/>
  <c r="X265" i="2"/>
  <c r="Y265" i="2"/>
  <c r="R265" i="2"/>
  <c r="Q265" i="2" s="1"/>
  <c r="T265" i="2"/>
  <c r="S265" i="2" s="1"/>
  <c r="B266" i="2" l="1"/>
  <c r="A266" i="2"/>
  <c r="P266" i="2"/>
  <c r="U265" i="2"/>
  <c r="V265" i="2" s="1"/>
  <c r="Y266" i="2" l="1"/>
  <c r="X266" i="2"/>
  <c r="Z266" i="2"/>
  <c r="AA266" i="2"/>
  <c r="W266" i="2"/>
  <c r="R266" i="2"/>
  <c r="Q266" i="2" s="1"/>
  <c r="T266" i="2"/>
  <c r="S266" i="2" s="1"/>
  <c r="A267" i="2"/>
  <c r="B267" i="2"/>
  <c r="P267" i="2" l="1"/>
  <c r="U266" i="2"/>
  <c r="V266" i="2" s="1"/>
  <c r="X267" i="2" l="1"/>
  <c r="Y267" i="2"/>
  <c r="W267" i="2"/>
  <c r="Z267" i="2"/>
  <c r="AA267" i="2"/>
  <c r="R267" i="2"/>
  <c r="Q267" i="2" s="1"/>
  <c r="T267" i="2"/>
  <c r="S267" i="2" s="1"/>
  <c r="B268" i="2" l="1"/>
  <c r="A268" i="2"/>
  <c r="U267" i="2"/>
  <c r="V267" i="2" s="1"/>
  <c r="P268" i="2"/>
  <c r="Z268" i="2" l="1"/>
  <c r="X268" i="2"/>
  <c r="Y268" i="2"/>
  <c r="W268" i="2"/>
  <c r="AA268" i="2"/>
  <c r="R268" i="2"/>
  <c r="Q268" i="2" s="1"/>
  <c r="T268" i="2"/>
  <c r="S268" i="2" s="1"/>
  <c r="A269" i="2"/>
  <c r="B269" i="2"/>
  <c r="P269" i="2" l="1"/>
  <c r="U268" i="2"/>
  <c r="V268" i="2" s="1"/>
  <c r="W269" i="2" l="1"/>
  <c r="Y269" i="2"/>
  <c r="X269" i="2"/>
  <c r="AA269" i="2"/>
  <c r="Z269" i="2"/>
  <c r="R269" i="2"/>
  <c r="Q269" i="2" s="1"/>
  <c r="T269" i="2"/>
  <c r="S269" i="2" s="1"/>
  <c r="A270" i="2"/>
  <c r="B270" i="2"/>
  <c r="U269" i="2" l="1"/>
  <c r="V269" i="2" s="1"/>
  <c r="P270" i="2"/>
  <c r="AA270" i="2" l="1"/>
  <c r="Y270" i="2"/>
  <c r="Z270" i="2"/>
  <c r="W270" i="2"/>
  <c r="X270" i="2"/>
  <c r="R270" i="2"/>
  <c r="Q270" i="2" s="1"/>
  <c r="T270" i="2"/>
  <c r="S270" i="2" s="1"/>
  <c r="B271" i="2"/>
  <c r="A271" i="2" l="1"/>
  <c r="U270" i="2"/>
  <c r="V270" i="2" s="1"/>
  <c r="P271" i="2"/>
  <c r="X271" i="2" l="1"/>
  <c r="Y271" i="2"/>
  <c r="Z271" i="2"/>
  <c r="W271" i="2"/>
  <c r="AA271" i="2"/>
  <c r="R271" i="2"/>
  <c r="Q271" i="2" s="1"/>
  <c r="T271" i="2"/>
  <c r="S271" i="2" s="1"/>
  <c r="A272" i="2"/>
  <c r="B272" i="2" l="1"/>
  <c r="U271" i="2"/>
  <c r="V271" i="2" s="1"/>
  <c r="P272" i="2"/>
  <c r="X272" i="2" l="1"/>
  <c r="W272" i="2"/>
  <c r="Z272" i="2"/>
  <c r="AA272" i="2"/>
  <c r="Y272" i="2"/>
  <c r="R272" i="2"/>
  <c r="Q272" i="2" s="1"/>
  <c r="T272" i="2"/>
  <c r="S272" i="2" s="1"/>
  <c r="A273" i="2"/>
  <c r="B273" i="2"/>
  <c r="U272" i="2" l="1"/>
  <c r="V272" i="2" s="1"/>
  <c r="P273" i="2"/>
  <c r="W273" i="2" l="1"/>
  <c r="Y273" i="2"/>
  <c r="X273" i="2"/>
  <c r="AA273" i="2"/>
  <c r="Z273" i="2"/>
  <c r="R273" i="2"/>
  <c r="Q273" i="2" s="1"/>
  <c r="T273" i="2"/>
  <c r="S273" i="2" s="1"/>
  <c r="A274" i="2"/>
  <c r="B274" i="2"/>
  <c r="U273" i="2" l="1"/>
  <c r="V273" i="2" s="1"/>
  <c r="P274" i="2"/>
  <c r="AA274" i="2" l="1"/>
  <c r="X274" i="2"/>
  <c r="Z274" i="2"/>
  <c r="W274" i="2"/>
  <c r="Y274" i="2"/>
  <c r="R274" i="2"/>
  <c r="Q274" i="2" s="1"/>
  <c r="T274" i="2"/>
  <c r="S274" i="2" s="1"/>
  <c r="A275" i="2"/>
  <c r="B275" i="2" l="1"/>
  <c r="U274" i="2"/>
  <c r="V274" i="2" s="1"/>
  <c r="P275" i="2"/>
  <c r="Y275" i="2" l="1"/>
  <c r="AA275" i="2"/>
  <c r="W275" i="2"/>
  <c r="X275" i="2"/>
  <c r="Z275" i="2"/>
  <c r="R275" i="2"/>
  <c r="Q275" i="2" s="1"/>
  <c r="B276" i="2"/>
  <c r="T275" i="2"/>
  <c r="S275" i="2" s="1"/>
  <c r="A276" i="2" l="1"/>
  <c r="P276" i="2"/>
  <c r="U275" i="2"/>
  <c r="V275" i="2" s="1"/>
  <c r="Y276" i="2" l="1"/>
  <c r="W276" i="2"/>
  <c r="X276" i="2"/>
  <c r="Z276" i="2"/>
  <c r="AA276" i="2"/>
  <c r="R276" i="2"/>
  <c r="Q276" i="2" s="1"/>
  <c r="T276" i="2"/>
  <c r="S276" i="2" s="1"/>
  <c r="A277" i="2" l="1"/>
  <c r="B277" i="2"/>
  <c r="U276" i="2"/>
  <c r="V276" i="2" s="1"/>
  <c r="P277" i="2"/>
  <c r="Z277" i="2" l="1"/>
  <c r="AA277" i="2"/>
  <c r="X277" i="2"/>
  <c r="W277" i="2"/>
  <c r="Y277" i="2"/>
  <c r="R277" i="2"/>
  <c r="Q277" i="2" s="1"/>
  <c r="B278" i="2"/>
  <c r="T277" i="2"/>
  <c r="S277" i="2" s="1"/>
  <c r="A278" i="2" l="1"/>
  <c r="P278" i="2"/>
  <c r="U277" i="2"/>
  <c r="V277" i="2" s="1"/>
  <c r="Z278" i="2" l="1"/>
  <c r="X278" i="2"/>
  <c r="AA278" i="2"/>
  <c r="W278" i="2"/>
  <c r="Y278" i="2"/>
  <c r="R278" i="2"/>
  <c r="Q278" i="2" s="1"/>
  <c r="T278" i="2"/>
  <c r="S278" i="2" s="1"/>
  <c r="A279" i="2"/>
  <c r="B279" i="2"/>
  <c r="U278" i="2" l="1"/>
  <c r="V278" i="2" s="1"/>
  <c r="P279" i="2"/>
  <c r="Y279" i="2" l="1"/>
  <c r="Z279" i="2"/>
  <c r="W279" i="2"/>
  <c r="X279" i="2"/>
  <c r="AA279" i="2"/>
  <c r="R279" i="2"/>
  <c r="Q279" i="2" s="1"/>
  <c r="T279" i="2"/>
  <c r="S279" i="2" s="1"/>
  <c r="B280" i="2"/>
  <c r="A280" i="2" l="1"/>
  <c r="U279" i="2"/>
  <c r="V279" i="2" s="1"/>
  <c r="P280" i="2"/>
  <c r="W280" i="2" l="1"/>
  <c r="Z280" i="2"/>
  <c r="X280" i="2"/>
  <c r="AA280" i="2"/>
  <c r="Y280" i="2"/>
  <c r="R280" i="2"/>
  <c r="Q280" i="2" s="1"/>
  <c r="T280" i="2"/>
  <c r="S280" i="2" s="1"/>
  <c r="A281" i="2" l="1"/>
  <c r="B281" i="2"/>
  <c r="U280" i="2"/>
  <c r="V280" i="2" s="1"/>
  <c r="P281" i="2"/>
  <c r="Z281" i="2" l="1"/>
  <c r="X281" i="2"/>
  <c r="AA281" i="2"/>
  <c r="W281" i="2"/>
  <c r="Y281" i="2"/>
  <c r="R281" i="2"/>
  <c r="Q281" i="2" s="1"/>
  <c r="A282" i="2"/>
  <c r="B282" i="2"/>
  <c r="T281" i="2"/>
  <c r="S281" i="2" s="1"/>
  <c r="U281" i="2" l="1"/>
  <c r="V281" i="2" s="1"/>
  <c r="P282" i="2"/>
  <c r="Y282" i="2" l="1"/>
  <c r="X282" i="2"/>
  <c r="AA282" i="2"/>
  <c r="W282" i="2"/>
  <c r="Z282" i="2"/>
  <c r="R282" i="2"/>
  <c r="Q282" i="2" s="1"/>
  <c r="T282" i="2"/>
  <c r="S282" i="2" s="1"/>
  <c r="B283" i="2"/>
  <c r="A283" i="2" l="1"/>
  <c r="U282" i="2"/>
  <c r="V282" i="2" s="1"/>
  <c r="P283" i="2"/>
  <c r="AA283" i="2" l="1"/>
  <c r="Z283" i="2"/>
  <c r="W283" i="2"/>
  <c r="Y283" i="2"/>
  <c r="X283" i="2"/>
  <c r="R283" i="2"/>
  <c r="Q283" i="2" s="1"/>
  <c r="A284" i="2"/>
  <c r="B284" i="2"/>
  <c r="T283" i="2"/>
  <c r="S283" i="2" s="1"/>
  <c r="U283" i="2" l="1"/>
  <c r="V283" i="2" s="1"/>
  <c r="P284" i="2"/>
  <c r="Z284" i="2" l="1"/>
  <c r="W284" i="2"/>
  <c r="X284" i="2"/>
  <c r="AA284" i="2"/>
  <c r="Y284" i="2"/>
  <c r="R284" i="2"/>
  <c r="Q284" i="2" s="1"/>
  <c r="T284" i="2"/>
  <c r="S284" i="2" s="1"/>
  <c r="B285" i="2"/>
  <c r="A285" i="2" l="1"/>
  <c r="U284" i="2"/>
  <c r="V284" i="2" s="1"/>
  <c r="P285" i="2"/>
  <c r="Y285" i="2" l="1"/>
  <c r="W285" i="2"/>
  <c r="X285" i="2"/>
  <c r="Z285" i="2"/>
  <c r="AA285" i="2"/>
  <c r="R285" i="2"/>
  <c r="Q285" i="2" s="1"/>
  <c r="A286" i="2"/>
  <c r="B286" i="2"/>
  <c r="T285" i="2"/>
  <c r="S285" i="2" s="1"/>
  <c r="P286" i="2" l="1"/>
  <c r="U285" i="2"/>
  <c r="V285" i="2" s="1"/>
  <c r="AA286" i="2" l="1"/>
  <c r="Y286" i="2"/>
  <c r="X286" i="2"/>
  <c r="Z286" i="2"/>
  <c r="W286" i="2"/>
  <c r="R286" i="2"/>
  <c r="Q286" i="2" s="1"/>
  <c r="T286" i="2"/>
  <c r="S286" i="2" s="1"/>
  <c r="A287" i="2"/>
  <c r="B287" i="2" l="1"/>
  <c r="P287" i="2"/>
  <c r="U286" i="2"/>
  <c r="V286" i="2" s="1"/>
  <c r="X287" i="2" l="1"/>
  <c r="Z287" i="2"/>
  <c r="Y287" i="2"/>
  <c r="W287" i="2"/>
  <c r="AA287" i="2"/>
  <c r="R287" i="2"/>
  <c r="Q287" i="2" s="1"/>
  <c r="T287" i="2"/>
  <c r="S287" i="2" s="1"/>
  <c r="A288" i="2"/>
  <c r="B288" i="2"/>
  <c r="U287" i="2" l="1"/>
  <c r="V287" i="2" s="1"/>
  <c r="P288" i="2"/>
  <c r="X288" i="2" l="1"/>
  <c r="Y288" i="2"/>
  <c r="Z288" i="2"/>
  <c r="AA288" i="2"/>
  <c r="W288" i="2"/>
  <c r="R288" i="2"/>
  <c r="Q288" i="2" s="1"/>
  <c r="T288" i="2"/>
  <c r="S288" i="2" s="1"/>
  <c r="B289" i="2"/>
  <c r="A289" i="2" l="1"/>
  <c r="U288" i="2"/>
  <c r="V288" i="2" s="1"/>
  <c r="P289" i="2"/>
  <c r="W289" i="2" l="1"/>
  <c r="Y289" i="2"/>
  <c r="X289" i="2"/>
  <c r="AA289" i="2"/>
  <c r="Z289" i="2"/>
  <c r="R289" i="2"/>
  <c r="Q289" i="2" s="1"/>
  <c r="A290" i="2"/>
  <c r="B290" i="2"/>
  <c r="T289" i="2"/>
  <c r="S289" i="2" s="1"/>
  <c r="U289" i="2" l="1"/>
  <c r="V289" i="2" s="1"/>
  <c r="P290" i="2"/>
  <c r="AA290" i="2" l="1"/>
  <c r="X290" i="2"/>
  <c r="W290" i="2"/>
  <c r="Y290" i="2"/>
  <c r="Z290" i="2"/>
  <c r="R290" i="2"/>
  <c r="Q290" i="2" s="1"/>
  <c r="T290" i="2"/>
  <c r="S290" i="2" s="1"/>
  <c r="B291" i="2"/>
  <c r="A291" i="2" l="1"/>
  <c r="U290" i="2"/>
  <c r="V290" i="2" s="1"/>
  <c r="P291" i="2"/>
  <c r="Y291" i="2" l="1"/>
  <c r="Z291" i="2"/>
  <c r="W291" i="2"/>
  <c r="AA291" i="2"/>
  <c r="X291" i="2"/>
  <c r="R291" i="2"/>
  <c r="Q291" i="2" s="1"/>
  <c r="A292" i="2"/>
  <c r="B292" i="2"/>
  <c r="T291" i="2"/>
  <c r="S291" i="2" s="1"/>
  <c r="U291" i="2" l="1"/>
  <c r="V291" i="2" s="1"/>
  <c r="P292" i="2"/>
  <c r="Y292" i="2" l="1"/>
  <c r="W292" i="2"/>
  <c r="X292" i="2"/>
  <c r="AA292" i="2"/>
  <c r="Z292" i="2"/>
  <c r="R292" i="2"/>
  <c r="Q292" i="2" s="1"/>
  <c r="T292" i="2"/>
  <c r="S292" i="2" s="1"/>
  <c r="A293" i="2"/>
  <c r="B293" i="2" l="1"/>
  <c r="U292" i="2"/>
  <c r="V292" i="2" s="1"/>
  <c r="P293" i="2"/>
  <c r="W293" i="2" l="1"/>
  <c r="Z293" i="2"/>
  <c r="AA293" i="2"/>
  <c r="X293" i="2"/>
  <c r="Y293" i="2"/>
  <c r="R293" i="2"/>
  <c r="Q293" i="2" s="1"/>
  <c r="B294" i="2"/>
  <c r="T293" i="2"/>
  <c r="S293" i="2" s="1"/>
  <c r="A294" i="2" l="1"/>
  <c r="U293" i="2"/>
  <c r="V293" i="2" s="1"/>
  <c r="P294" i="2"/>
  <c r="Z294" i="2" l="1"/>
  <c r="X294" i="2"/>
  <c r="Y294" i="2"/>
  <c r="W294" i="2"/>
  <c r="AA294" i="2"/>
  <c r="R294" i="2"/>
  <c r="Q294" i="2" s="1"/>
  <c r="B295" i="2"/>
  <c r="T294" i="2"/>
  <c r="S294" i="2" s="1"/>
  <c r="A295" i="2" l="1"/>
  <c r="U294" i="2"/>
  <c r="V294" i="2" s="1"/>
  <c r="P295" i="2"/>
  <c r="Y295" i="2" l="1"/>
  <c r="X295" i="2"/>
  <c r="W295" i="2"/>
  <c r="Z295" i="2"/>
  <c r="AA295" i="2"/>
  <c r="R295" i="2"/>
  <c r="Q295" i="2" s="1"/>
  <c r="B296" i="2"/>
  <c r="T295" i="2"/>
  <c r="S295" i="2" s="1"/>
  <c r="A296" i="2" l="1"/>
  <c r="U295" i="2"/>
  <c r="V295" i="2" s="1"/>
  <c r="P296" i="2"/>
  <c r="W296" i="2" l="1"/>
  <c r="Z296" i="2"/>
  <c r="Y296" i="2"/>
  <c r="X296" i="2"/>
  <c r="AA296" i="2"/>
  <c r="R296" i="2"/>
  <c r="Q296" i="2" s="1"/>
  <c r="A297" i="2"/>
  <c r="B297" i="2"/>
  <c r="T296" i="2"/>
  <c r="S296" i="2" s="1"/>
  <c r="P297" i="2" l="1"/>
  <c r="U296" i="2"/>
  <c r="V296" i="2" s="1"/>
  <c r="Z297" i="2" l="1"/>
  <c r="W297" i="2"/>
  <c r="AA297" i="2"/>
  <c r="Y297" i="2"/>
  <c r="X297" i="2"/>
  <c r="R297" i="2"/>
  <c r="Q297" i="2" s="1"/>
  <c r="T297" i="2"/>
  <c r="S297" i="2" s="1"/>
  <c r="A298" i="2"/>
  <c r="B298" i="2" l="1"/>
  <c r="P298" i="2"/>
  <c r="U297" i="2"/>
  <c r="V297" i="2" s="1"/>
  <c r="Y298" i="2" l="1"/>
  <c r="X298" i="2"/>
  <c r="AA298" i="2"/>
  <c r="Z298" i="2"/>
  <c r="W298" i="2"/>
  <c r="R298" i="2"/>
  <c r="Q298" i="2" s="1"/>
  <c r="A299" i="2"/>
  <c r="T298" i="2"/>
  <c r="S298" i="2" s="1"/>
  <c r="B299" i="2" l="1"/>
  <c r="U298" i="2"/>
  <c r="V298" i="2" s="1"/>
  <c r="P299" i="2"/>
  <c r="Z299" i="2" l="1"/>
  <c r="Y299" i="2"/>
  <c r="AA299" i="2"/>
  <c r="X299" i="2"/>
  <c r="W299" i="2"/>
  <c r="R299" i="2"/>
  <c r="Q299" i="2" s="1"/>
  <c r="T299" i="2"/>
  <c r="S299" i="2" s="1"/>
  <c r="A300" i="2"/>
  <c r="B300" i="2"/>
  <c r="U299" i="2" l="1"/>
  <c r="V299" i="2" s="1"/>
  <c r="P300" i="2"/>
  <c r="Z300" i="2" l="1"/>
  <c r="X300" i="2"/>
  <c r="Y300" i="2"/>
  <c r="W300" i="2"/>
  <c r="AA300" i="2"/>
  <c r="R300" i="2"/>
  <c r="Q300" i="2" s="1"/>
  <c r="T300" i="2"/>
  <c r="S300" i="2" s="1"/>
  <c r="A301" i="2"/>
  <c r="B301" i="2"/>
  <c r="U300" i="2" l="1"/>
  <c r="V300" i="2" s="1"/>
  <c r="P301" i="2"/>
  <c r="Y301" i="2" l="1"/>
  <c r="X301" i="2"/>
  <c r="W301" i="2"/>
  <c r="Z301" i="2"/>
  <c r="AA301" i="2"/>
  <c r="R301" i="2"/>
  <c r="Q301" i="2" s="1"/>
  <c r="B302" i="2"/>
  <c r="T301" i="2"/>
  <c r="S301" i="2" s="1"/>
  <c r="A302" i="2" l="1"/>
  <c r="P302" i="2"/>
  <c r="U301" i="2"/>
  <c r="V301" i="2" s="1"/>
  <c r="AA302" i="2" l="1"/>
  <c r="Y302" i="2"/>
  <c r="X302" i="2"/>
  <c r="Z302" i="2"/>
  <c r="W302" i="2"/>
  <c r="R302" i="2"/>
  <c r="Q302" i="2" s="1"/>
  <c r="T302" i="2"/>
  <c r="S302" i="2" s="1"/>
  <c r="B303" i="2"/>
  <c r="A303" i="2" l="1"/>
  <c r="U302" i="2"/>
  <c r="V302" i="2" s="1"/>
  <c r="P303" i="2"/>
  <c r="X303" i="2" l="1"/>
  <c r="Z303" i="2"/>
  <c r="W303" i="2"/>
  <c r="AA303" i="2"/>
  <c r="Y303" i="2"/>
  <c r="R303" i="2"/>
  <c r="Q303" i="2" s="1"/>
  <c r="A304" i="2"/>
  <c r="B304" i="2"/>
  <c r="T303" i="2"/>
  <c r="S303" i="2" s="1"/>
  <c r="U303" i="2" l="1"/>
  <c r="V303" i="2" s="1"/>
  <c r="P304" i="2"/>
  <c r="Y304" i="2" l="1"/>
  <c r="X304" i="2"/>
  <c r="W304" i="2"/>
  <c r="Z304" i="2"/>
  <c r="AA304" i="2"/>
  <c r="R304" i="2"/>
  <c r="Q304" i="2" s="1"/>
  <c r="A305" i="2"/>
  <c r="T304" i="2"/>
  <c r="S304" i="2" s="1"/>
  <c r="B305" i="2" l="1"/>
  <c r="U304" i="2"/>
  <c r="V304" i="2" s="1"/>
  <c r="P305" i="2"/>
  <c r="W305" i="2" l="1"/>
  <c r="Y305" i="2"/>
  <c r="X305" i="2"/>
  <c r="AA305" i="2"/>
  <c r="Z305" i="2"/>
  <c r="R305" i="2"/>
  <c r="Q305" i="2" s="1"/>
  <c r="T305" i="2"/>
  <c r="S305" i="2" s="1"/>
  <c r="B306" i="2"/>
  <c r="A306" i="2" l="1"/>
  <c r="U305" i="2"/>
  <c r="V305" i="2" s="1"/>
  <c r="P306" i="2"/>
  <c r="AA306" i="2" l="1"/>
  <c r="X306" i="2"/>
  <c r="Z306" i="2"/>
  <c r="W306" i="2"/>
  <c r="Y306" i="2"/>
  <c r="R306" i="2"/>
  <c r="Q306" i="2" s="1"/>
  <c r="T306" i="2"/>
  <c r="S306" i="2" s="1"/>
  <c r="A307" i="2"/>
  <c r="B307" i="2"/>
  <c r="P307" i="2" l="1"/>
  <c r="U306" i="2"/>
  <c r="V306" i="2" s="1"/>
  <c r="Y307" i="2" l="1"/>
  <c r="Z307" i="2"/>
  <c r="X307" i="2"/>
  <c r="AA307" i="2"/>
  <c r="W307" i="2"/>
  <c r="R307" i="2"/>
  <c r="Q307" i="2" s="1"/>
  <c r="A308" i="2"/>
  <c r="B308" i="2"/>
  <c r="T307" i="2"/>
  <c r="S307" i="2" s="1"/>
  <c r="P308" i="2" l="1"/>
  <c r="U307" i="2"/>
  <c r="V307" i="2" s="1"/>
  <c r="Y308" i="2" l="1"/>
  <c r="W308" i="2"/>
  <c r="X308" i="2"/>
  <c r="Z308" i="2"/>
  <c r="AA308" i="2"/>
  <c r="R308" i="2"/>
  <c r="Q308" i="2" s="1"/>
  <c r="T308" i="2"/>
  <c r="S308" i="2" s="1"/>
  <c r="B309" i="2" l="1"/>
  <c r="A309" i="2"/>
  <c r="P309" i="2"/>
  <c r="U308" i="2"/>
  <c r="V308" i="2" s="1"/>
  <c r="Z309" i="2" l="1"/>
  <c r="AA309" i="2"/>
  <c r="W309" i="2"/>
  <c r="X309" i="2"/>
  <c r="Y309" i="2"/>
  <c r="R309" i="2"/>
  <c r="Q309" i="2" s="1"/>
  <c r="T309" i="2"/>
  <c r="S309" i="2" s="1"/>
  <c r="B310" i="2"/>
  <c r="A310" i="2" l="1"/>
  <c r="U309" i="2"/>
  <c r="V309" i="2" s="1"/>
  <c r="P310" i="2"/>
  <c r="Z310" i="2" l="1"/>
  <c r="X310" i="2"/>
  <c r="AA310" i="2"/>
  <c r="W310" i="2"/>
  <c r="Y310" i="2"/>
  <c r="R310" i="2"/>
  <c r="Q310" i="2" s="1"/>
  <c r="A311" i="2"/>
  <c r="B311" i="2"/>
  <c r="T310" i="2"/>
  <c r="S310" i="2" s="1"/>
  <c r="U310" i="2" l="1"/>
  <c r="V310" i="2" s="1"/>
  <c r="P311" i="2"/>
  <c r="Y311" i="2" l="1"/>
  <c r="W311" i="2"/>
  <c r="AA311" i="2"/>
  <c r="Z311" i="2"/>
  <c r="X311" i="2"/>
  <c r="R311" i="2"/>
  <c r="Q311" i="2" s="1"/>
  <c r="A312" i="2"/>
  <c r="B312" i="2"/>
  <c r="T311" i="2"/>
  <c r="S311" i="2" s="1"/>
  <c r="P312" i="2" l="1"/>
  <c r="U311" i="2"/>
  <c r="V311" i="2" s="1"/>
  <c r="W312" i="2" l="1"/>
  <c r="Z312" i="2"/>
  <c r="Y312" i="2"/>
  <c r="X312" i="2"/>
  <c r="AA312" i="2"/>
  <c r="R312" i="2"/>
  <c r="Q312" i="2" s="1"/>
  <c r="A313" i="2"/>
  <c r="T312" i="2"/>
  <c r="S312" i="2" s="1"/>
  <c r="B313" i="2" l="1"/>
  <c r="P313" i="2"/>
  <c r="U312" i="2"/>
  <c r="V312" i="2" s="1"/>
  <c r="W313" i="2" l="1"/>
  <c r="Z313" i="2"/>
  <c r="X313" i="2"/>
  <c r="Y313" i="2"/>
  <c r="AA313" i="2"/>
  <c r="R313" i="2"/>
  <c r="Q313" i="2" s="1"/>
  <c r="B314" i="2"/>
  <c r="T313" i="2"/>
  <c r="S313" i="2" s="1"/>
  <c r="A314" i="2" l="1"/>
  <c r="P314" i="2"/>
  <c r="U313" i="2"/>
  <c r="V313" i="2" s="1"/>
  <c r="Y314" i="2" l="1"/>
  <c r="X314" i="2"/>
  <c r="W314" i="2"/>
  <c r="Z314" i="2"/>
  <c r="AA314" i="2"/>
  <c r="R314" i="2"/>
  <c r="Q314" i="2" s="1"/>
  <c r="T314" i="2"/>
  <c r="S314" i="2" s="1"/>
  <c r="A315" i="2"/>
  <c r="B315" i="2"/>
  <c r="U314" i="2" l="1"/>
  <c r="V314" i="2" s="1"/>
  <c r="P315" i="2"/>
  <c r="Y315" i="2" l="1"/>
  <c r="AA315" i="2"/>
  <c r="X315" i="2"/>
  <c r="Z315" i="2"/>
  <c r="W315" i="2"/>
  <c r="R315" i="2"/>
  <c r="Q315" i="2" s="1"/>
  <c r="T315" i="2"/>
  <c r="S315" i="2" s="1"/>
  <c r="A316" i="2"/>
  <c r="B316" i="2"/>
  <c r="U315" i="2" l="1"/>
  <c r="V315" i="2" s="1"/>
  <c r="P316" i="2"/>
  <c r="Z316" i="2" l="1"/>
  <c r="W316" i="2"/>
  <c r="AA316" i="2"/>
  <c r="Y316" i="2"/>
  <c r="X316" i="2"/>
  <c r="R316" i="2"/>
  <c r="Q316" i="2" s="1"/>
  <c r="T316" i="2"/>
  <c r="S316" i="2" s="1"/>
  <c r="A317" i="2"/>
  <c r="B317" i="2"/>
  <c r="U316" i="2" l="1"/>
  <c r="V316" i="2" s="1"/>
  <c r="P317" i="2"/>
  <c r="Y317" i="2" l="1"/>
  <c r="Z317" i="2"/>
  <c r="AA317" i="2"/>
  <c r="W317" i="2"/>
  <c r="X317" i="2"/>
  <c r="R317" i="2"/>
  <c r="Q317" i="2" s="1"/>
  <c r="T317" i="2"/>
  <c r="S317" i="2" s="1"/>
  <c r="A318" i="2"/>
  <c r="B318" i="2"/>
  <c r="U317" i="2" l="1"/>
  <c r="V317" i="2" s="1"/>
  <c r="P318" i="2"/>
  <c r="AA318" i="2" l="1"/>
  <c r="Y318" i="2"/>
  <c r="X318" i="2"/>
  <c r="W318" i="2"/>
  <c r="Z318" i="2"/>
  <c r="R318" i="2"/>
  <c r="Q318" i="2" s="1"/>
  <c r="T318" i="2"/>
  <c r="S318" i="2" s="1"/>
  <c r="A319" i="2"/>
  <c r="B319" i="2"/>
  <c r="P319" i="2" l="1"/>
  <c r="U318" i="2"/>
  <c r="V318" i="2" s="1"/>
  <c r="X319" i="2" l="1"/>
  <c r="Y319" i="2"/>
  <c r="Z319" i="2"/>
  <c r="W319" i="2"/>
  <c r="AA319" i="2"/>
  <c r="R319" i="2"/>
  <c r="Q319" i="2" s="1"/>
  <c r="T319" i="2"/>
  <c r="S319" i="2" s="1"/>
  <c r="B320" i="2"/>
  <c r="A320" i="2" l="1"/>
  <c r="U319" i="2"/>
  <c r="V319" i="2" s="1"/>
  <c r="P320" i="2"/>
  <c r="Y320" i="2" l="1"/>
  <c r="X320" i="2"/>
  <c r="W320" i="2"/>
  <c r="AA320" i="2"/>
  <c r="Z320" i="2"/>
  <c r="R320" i="2"/>
  <c r="Q320" i="2" s="1"/>
  <c r="T320" i="2"/>
  <c r="S320" i="2" s="1"/>
  <c r="B321" i="2"/>
  <c r="A321" i="2" l="1"/>
  <c r="U320" i="2"/>
  <c r="V320" i="2" s="1"/>
  <c r="P321" i="2"/>
  <c r="W321" i="2" l="1"/>
  <c r="Y321" i="2"/>
  <c r="X321" i="2"/>
  <c r="AA321" i="2"/>
  <c r="Z321" i="2"/>
  <c r="R321" i="2"/>
  <c r="Q321" i="2" s="1"/>
  <c r="T321" i="2"/>
  <c r="S321" i="2" s="1"/>
  <c r="B322" i="2" l="1"/>
  <c r="A322" i="2"/>
  <c r="U321" i="2"/>
  <c r="V321" i="2" s="1"/>
  <c r="P322" i="2"/>
  <c r="AA322" i="2" l="1"/>
  <c r="X322" i="2"/>
  <c r="W322" i="2"/>
  <c r="Y322" i="2"/>
  <c r="Z322" i="2"/>
  <c r="R322" i="2"/>
  <c r="Q322" i="2" s="1"/>
  <c r="B323" i="2"/>
  <c r="T322" i="2"/>
  <c r="S322" i="2" s="1"/>
  <c r="A323" i="2" l="1"/>
  <c r="U322" i="2"/>
  <c r="V322" i="2" s="1"/>
  <c r="P323" i="2"/>
  <c r="Y323" i="2" l="1"/>
  <c r="X323" i="2"/>
  <c r="W323" i="2"/>
  <c r="Z323" i="2"/>
  <c r="AA323" i="2"/>
  <c r="R323" i="2"/>
  <c r="Q323" i="2" s="1"/>
  <c r="A324" i="2"/>
  <c r="B324" i="2"/>
  <c r="T323" i="2"/>
  <c r="S323" i="2" s="1"/>
  <c r="U323" i="2" l="1"/>
  <c r="V323" i="2" s="1"/>
  <c r="P324" i="2"/>
  <c r="Y324" i="2" l="1"/>
  <c r="W324" i="2"/>
  <c r="X324" i="2"/>
  <c r="AA324" i="2"/>
  <c r="Z324" i="2"/>
  <c r="R324" i="2"/>
  <c r="Q324" i="2" s="1"/>
  <c r="B325" i="2"/>
  <c r="T324" i="2"/>
  <c r="S324" i="2" s="1"/>
  <c r="A325" i="2" l="1"/>
  <c r="P325" i="2"/>
  <c r="U324" i="2"/>
  <c r="V324" i="2" s="1"/>
  <c r="Z325" i="2" l="1"/>
  <c r="AA325" i="2"/>
  <c r="X325" i="2"/>
  <c r="W325" i="2"/>
  <c r="Y325" i="2"/>
  <c r="R325" i="2"/>
  <c r="Q325" i="2" s="1"/>
  <c r="T325" i="2"/>
  <c r="S325" i="2" s="1"/>
  <c r="B326" i="2"/>
  <c r="A326" i="2" l="1"/>
  <c r="U325" i="2"/>
  <c r="V325" i="2" s="1"/>
  <c r="P326" i="2"/>
  <c r="Z326" i="2" l="1"/>
  <c r="X326" i="2"/>
  <c r="Y326" i="2"/>
  <c r="W326" i="2"/>
  <c r="AA326" i="2"/>
  <c r="R326" i="2"/>
  <c r="Q326" i="2" s="1"/>
  <c r="T326" i="2"/>
  <c r="S326" i="2" s="1"/>
  <c r="B327" i="2"/>
  <c r="A327" i="2" l="1"/>
  <c r="U326" i="2"/>
  <c r="V326" i="2" s="1"/>
  <c r="P327" i="2"/>
  <c r="Y327" i="2" l="1"/>
  <c r="W327" i="2"/>
  <c r="Z327" i="2"/>
  <c r="X327" i="2"/>
  <c r="AA327" i="2"/>
  <c r="R327" i="2"/>
  <c r="Q327" i="2" s="1"/>
  <c r="A328" i="2"/>
  <c r="B328" i="2"/>
  <c r="T327" i="2"/>
  <c r="S327" i="2" s="1"/>
  <c r="U327" i="2" l="1"/>
  <c r="V327" i="2" s="1"/>
  <c r="P328" i="2"/>
  <c r="W328" i="2" l="1"/>
  <c r="Z328" i="2"/>
  <c r="Y328" i="2"/>
  <c r="X328" i="2"/>
  <c r="AA328" i="2"/>
  <c r="R328" i="2"/>
  <c r="Q328" i="2" s="1"/>
  <c r="A329" i="2"/>
  <c r="B329" i="2"/>
  <c r="T328" i="2"/>
  <c r="S328" i="2" s="1"/>
  <c r="U328" i="2" l="1"/>
  <c r="V328" i="2" s="1"/>
  <c r="P329" i="2"/>
  <c r="W329" i="2" l="1"/>
  <c r="Z329" i="2"/>
  <c r="AA329" i="2"/>
  <c r="X329" i="2"/>
  <c r="Y329" i="2"/>
  <c r="R329" i="2"/>
  <c r="Q329" i="2" s="1"/>
  <c r="A330" i="2"/>
  <c r="B330" i="2"/>
  <c r="T329" i="2"/>
  <c r="S329" i="2" s="1"/>
  <c r="U329" i="2" l="1"/>
  <c r="V329" i="2" s="1"/>
  <c r="P330" i="2"/>
  <c r="Y330" i="2" l="1"/>
  <c r="X330" i="2"/>
  <c r="Z330" i="2"/>
  <c r="AA330" i="2"/>
  <c r="W330" i="2"/>
  <c r="R330" i="2"/>
  <c r="Q330" i="2" s="1"/>
  <c r="T330" i="2"/>
  <c r="S330" i="2" s="1"/>
  <c r="B331" i="2"/>
  <c r="A331" i="2" l="1"/>
  <c r="U330" i="2"/>
  <c r="V330" i="2" s="1"/>
  <c r="P331" i="2"/>
  <c r="X331" i="2" l="1"/>
  <c r="Y331" i="2"/>
  <c r="Z331" i="2"/>
  <c r="W331" i="2"/>
  <c r="AA331" i="2"/>
  <c r="R331" i="2"/>
  <c r="Q331" i="2" s="1"/>
  <c r="T331" i="2"/>
  <c r="S331" i="2" s="1"/>
  <c r="A332" i="2"/>
  <c r="B332" i="2"/>
  <c r="U331" i="2" l="1"/>
  <c r="V331" i="2" s="1"/>
  <c r="P332" i="2"/>
  <c r="Z332" i="2" l="1"/>
  <c r="X332" i="2"/>
  <c r="Y332" i="2"/>
  <c r="W332" i="2"/>
  <c r="AA332" i="2"/>
  <c r="R332" i="2"/>
  <c r="Q332" i="2" s="1"/>
  <c r="T332" i="2"/>
  <c r="S332" i="2" s="1"/>
  <c r="A333" i="2" l="1"/>
  <c r="B333" i="2"/>
  <c r="U332" i="2"/>
  <c r="V332" i="2" s="1"/>
  <c r="P333" i="2"/>
  <c r="W333" i="2" l="1"/>
  <c r="Y333" i="2"/>
  <c r="X333" i="2"/>
  <c r="Z333" i="2"/>
  <c r="AA333" i="2"/>
  <c r="R333" i="2"/>
  <c r="Q333" i="2" s="1"/>
  <c r="T333" i="2"/>
  <c r="S333" i="2" s="1"/>
  <c r="A334" i="2"/>
  <c r="B334" i="2"/>
  <c r="P334" i="2" l="1"/>
  <c r="U333" i="2"/>
  <c r="V333" i="2" s="1"/>
  <c r="AA334" i="2" l="1"/>
  <c r="Y334" i="2"/>
  <c r="X334" i="2"/>
  <c r="Z334" i="2"/>
  <c r="W334" i="2"/>
  <c r="R334" i="2"/>
  <c r="Q334" i="2" s="1"/>
  <c r="T334" i="2"/>
  <c r="S334" i="2" s="1"/>
  <c r="B335" i="2"/>
  <c r="A335" i="2" l="1"/>
  <c r="U334" i="2"/>
  <c r="V334" i="2" s="1"/>
  <c r="P335" i="2"/>
  <c r="X335" i="2" l="1"/>
  <c r="Y335" i="2"/>
  <c r="Z335" i="2"/>
  <c r="W335" i="2"/>
  <c r="AA335" i="2"/>
  <c r="R335" i="2"/>
  <c r="Q335" i="2" s="1"/>
  <c r="A336" i="2"/>
  <c r="B336" i="2"/>
  <c r="T335" i="2"/>
  <c r="S335" i="2" s="1"/>
  <c r="U335" i="2" l="1"/>
  <c r="V335" i="2" s="1"/>
  <c r="P336" i="2"/>
  <c r="Y336" i="2" l="1"/>
  <c r="W336" i="2"/>
  <c r="Z336" i="2"/>
  <c r="AA336" i="2"/>
  <c r="X336" i="2"/>
  <c r="R336" i="2"/>
  <c r="Q336" i="2" s="1"/>
  <c r="A337" i="2"/>
  <c r="B337" i="2"/>
  <c r="T336" i="2"/>
  <c r="S336" i="2" s="1"/>
  <c r="P337" i="2" l="1"/>
  <c r="U336" i="2"/>
  <c r="V336" i="2" s="1"/>
  <c r="W337" i="2" l="1"/>
  <c r="Y337" i="2"/>
  <c r="X337" i="2"/>
  <c r="AA337" i="2"/>
  <c r="Z337" i="2"/>
  <c r="R337" i="2"/>
  <c r="Q337" i="2" s="1"/>
  <c r="T337" i="2"/>
  <c r="S337" i="2" s="1"/>
  <c r="B338" i="2"/>
  <c r="A338" i="2" l="1"/>
  <c r="U337" i="2"/>
  <c r="V337" i="2" s="1"/>
  <c r="P338" i="2"/>
  <c r="AA338" i="2" l="1"/>
  <c r="X338" i="2"/>
  <c r="Z338" i="2"/>
  <c r="W338" i="2"/>
  <c r="Y338" i="2"/>
  <c r="R338" i="2"/>
  <c r="Q338" i="2" s="1"/>
  <c r="T338" i="2"/>
  <c r="S338" i="2" s="1"/>
  <c r="B339" i="2"/>
  <c r="A339" i="2" l="1"/>
  <c r="U338" i="2"/>
  <c r="V338" i="2" s="1"/>
  <c r="P339" i="2"/>
  <c r="Y339" i="2" l="1"/>
  <c r="AA339" i="2"/>
  <c r="W339" i="2"/>
  <c r="Z339" i="2"/>
  <c r="X339" i="2"/>
  <c r="R339" i="2"/>
  <c r="Q339" i="2" s="1"/>
  <c r="A340" i="2"/>
  <c r="B340" i="2"/>
  <c r="T339" i="2"/>
  <c r="S339" i="2" s="1"/>
  <c r="U339" i="2" l="1"/>
  <c r="V339" i="2" s="1"/>
  <c r="P340" i="2"/>
  <c r="Y340" i="2" l="1"/>
  <c r="W340" i="2"/>
  <c r="X340" i="2"/>
  <c r="Z340" i="2"/>
  <c r="AA340" i="2"/>
  <c r="R340" i="2"/>
  <c r="Q340" i="2" s="1"/>
  <c r="T340" i="2"/>
  <c r="S340" i="2" s="1"/>
  <c r="B341" i="2"/>
  <c r="A341" i="2" l="1"/>
  <c r="P341" i="2"/>
  <c r="U340" i="2"/>
  <c r="V340" i="2" s="1"/>
  <c r="Z341" i="2" l="1"/>
  <c r="AA341" i="2"/>
  <c r="X341" i="2"/>
  <c r="W341" i="2"/>
  <c r="Y341" i="2"/>
  <c r="R341" i="2"/>
  <c r="Q341" i="2" s="1"/>
  <c r="T341" i="2"/>
  <c r="S341" i="2" s="1"/>
  <c r="A342" i="2"/>
  <c r="B342" i="2"/>
  <c r="U341" i="2" l="1"/>
  <c r="V341" i="2" s="1"/>
  <c r="P342" i="2"/>
  <c r="Z342" i="2" l="1"/>
  <c r="X342" i="2"/>
  <c r="AA342" i="2"/>
  <c r="W342" i="2"/>
  <c r="Y342" i="2"/>
  <c r="R342" i="2"/>
  <c r="Q342" i="2" s="1"/>
  <c r="T342" i="2"/>
  <c r="S342" i="2" s="1"/>
  <c r="A343" i="2"/>
  <c r="B343" i="2"/>
  <c r="P343" i="2" l="1"/>
  <c r="U342" i="2"/>
  <c r="V342" i="2" s="1"/>
  <c r="Y343" i="2" l="1"/>
  <c r="Z343" i="2"/>
  <c r="W343" i="2"/>
  <c r="X343" i="2"/>
  <c r="AA343" i="2"/>
  <c r="R343" i="2"/>
  <c r="Q343" i="2" s="1"/>
  <c r="B344" i="2"/>
  <c r="T343" i="2"/>
  <c r="S343" i="2" s="1"/>
  <c r="A344" i="2" l="1"/>
  <c r="P344" i="2"/>
  <c r="U343" i="2"/>
  <c r="V343" i="2" s="1"/>
  <c r="W344" i="2" l="1"/>
  <c r="Z344" i="2"/>
  <c r="Y344" i="2"/>
  <c r="AA344" i="2"/>
  <c r="X344" i="2"/>
  <c r="R344" i="2"/>
  <c r="Q344" i="2" s="1"/>
  <c r="T344" i="2"/>
  <c r="S344" i="2" s="1"/>
  <c r="B345" i="2"/>
  <c r="A345" i="2" l="1"/>
  <c r="U344" i="2"/>
  <c r="V344" i="2" s="1"/>
  <c r="P345" i="2"/>
  <c r="Z345" i="2" l="1"/>
  <c r="X345" i="2"/>
  <c r="AA345" i="2"/>
  <c r="W345" i="2"/>
  <c r="Y345" i="2"/>
  <c r="R345" i="2"/>
  <c r="Q345" i="2" s="1"/>
  <c r="A346" i="2"/>
  <c r="T345" i="2"/>
  <c r="S345" i="2" s="1"/>
  <c r="B346" i="2" l="1"/>
  <c r="U345" i="2"/>
  <c r="V345" i="2" s="1"/>
  <c r="P346" i="2"/>
  <c r="Y346" i="2" l="1"/>
  <c r="X346" i="2"/>
  <c r="AA346" i="2"/>
  <c r="W346" i="2"/>
  <c r="Z346" i="2"/>
  <c r="R346" i="2"/>
  <c r="Q346" i="2" s="1"/>
  <c r="T346" i="2"/>
  <c r="S346" i="2" s="1"/>
  <c r="B347" i="2" l="1"/>
  <c r="A347" i="2"/>
  <c r="U346" i="2"/>
  <c r="V346" i="2" s="1"/>
  <c r="P347" i="2"/>
  <c r="AA347" i="2" l="1"/>
  <c r="Z347" i="2"/>
  <c r="X347" i="2"/>
  <c r="W347" i="2"/>
  <c r="Y347" i="2"/>
  <c r="R347" i="2"/>
  <c r="Q347" i="2" s="1"/>
  <c r="A348" i="2"/>
  <c r="B348" i="2"/>
  <c r="T347" i="2"/>
  <c r="S347" i="2" s="1"/>
  <c r="U347" i="2" l="1"/>
  <c r="V347" i="2" s="1"/>
  <c r="P348" i="2"/>
  <c r="Z348" i="2" l="1"/>
  <c r="W348" i="2"/>
  <c r="X348" i="2"/>
  <c r="AA348" i="2"/>
  <c r="Y348" i="2"/>
  <c r="R348" i="2"/>
  <c r="Q348" i="2" s="1"/>
  <c r="A349" i="2"/>
  <c r="B349" i="2"/>
  <c r="T348" i="2"/>
  <c r="S348" i="2" s="1"/>
  <c r="U348" i="2" l="1"/>
  <c r="V348" i="2" s="1"/>
  <c r="P349" i="2"/>
  <c r="Y349" i="2" l="1"/>
  <c r="W349" i="2"/>
  <c r="X349" i="2"/>
  <c r="Z349" i="2"/>
  <c r="AA349" i="2"/>
  <c r="R349" i="2"/>
  <c r="Q349" i="2" s="1"/>
  <c r="A350" i="2"/>
  <c r="B350" i="2"/>
  <c r="T349" i="2"/>
  <c r="S349" i="2" s="1"/>
  <c r="P350" i="2" l="1"/>
  <c r="U349" i="2"/>
  <c r="V349" i="2" s="1"/>
  <c r="AA350" i="2" l="1"/>
  <c r="Y350" i="2"/>
  <c r="X350" i="2"/>
  <c r="Z350" i="2"/>
  <c r="W350" i="2"/>
  <c r="R350" i="2"/>
  <c r="Q350" i="2" s="1"/>
  <c r="A351" i="2"/>
  <c r="B351" i="2"/>
  <c r="T350" i="2"/>
  <c r="S350" i="2" s="1"/>
  <c r="U350" i="2" l="1"/>
  <c r="V350" i="2" s="1"/>
  <c r="P351" i="2"/>
  <c r="X351" i="2" l="1"/>
  <c r="Z351" i="2"/>
  <c r="AA351" i="2"/>
  <c r="Y351" i="2"/>
  <c r="W351" i="2"/>
  <c r="R351" i="2"/>
  <c r="Q351" i="2" s="1"/>
  <c r="T351" i="2"/>
  <c r="S351" i="2" s="1"/>
  <c r="A352" i="2"/>
  <c r="B352" i="2"/>
  <c r="P352" i="2" l="1"/>
  <c r="U351" i="2"/>
  <c r="V351" i="2" s="1"/>
  <c r="X352" i="2" l="1"/>
  <c r="Y352" i="2"/>
  <c r="Z352" i="2"/>
  <c r="AA352" i="2"/>
  <c r="W352" i="2"/>
  <c r="R352" i="2"/>
  <c r="Q352" i="2" s="1"/>
  <c r="B353" i="2"/>
  <c r="T352" i="2"/>
  <c r="S352" i="2" s="1"/>
  <c r="A353" i="2" l="1"/>
  <c r="P353" i="2"/>
  <c r="U352" i="2"/>
  <c r="V352" i="2" s="1"/>
  <c r="W353" i="2" l="1"/>
  <c r="Y353" i="2"/>
  <c r="X353" i="2"/>
  <c r="AA353" i="2"/>
  <c r="Z353" i="2"/>
  <c r="R353" i="2"/>
  <c r="Q353" i="2" s="1"/>
  <c r="T353" i="2"/>
  <c r="S353" i="2" s="1"/>
  <c r="B354" i="2" l="1"/>
  <c r="A354" i="2"/>
  <c r="U353" i="2"/>
  <c r="V353" i="2" s="1"/>
  <c r="P354" i="2"/>
  <c r="AA354" i="2" l="1"/>
  <c r="X354" i="2"/>
  <c r="W354" i="2"/>
  <c r="Z354" i="2"/>
  <c r="Y354" i="2"/>
  <c r="R354" i="2"/>
  <c r="Q354" i="2" s="1"/>
  <c r="B355" i="2"/>
  <c r="T354" i="2"/>
  <c r="S354" i="2" s="1"/>
  <c r="A355" i="2" l="1"/>
  <c r="U354" i="2"/>
  <c r="V354" i="2" s="1"/>
  <c r="P355" i="2"/>
  <c r="Y355" i="2" l="1"/>
  <c r="Z355" i="2"/>
  <c r="W355" i="2"/>
  <c r="AA355" i="2"/>
  <c r="X355" i="2"/>
  <c r="R355" i="2"/>
  <c r="Q355" i="2" s="1"/>
  <c r="A356" i="2"/>
  <c r="B356" i="2"/>
  <c r="T355" i="2"/>
  <c r="S355" i="2" s="1"/>
  <c r="U355" i="2" l="1"/>
  <c r="V355" i="2" s="1"/>
  <c r="P356" i="2"/>
  <c r="Y356" i="2" l="1"/>
  <c r="W356" i="2"/>
  <c r="X356" i="2"/>
  <c r="AA356" i="2"/>
  <c r="Z356" i="2"/>
  <c r="R356" i="2"/>
  <c r="Q356" i="2" s="1"/>
  <c r="T356" i="2"/>
  <c r="S356" i="2" s="1"/>
  <c r="A357" i="2"/>
  <c r="B357" i="2"/>
  <c r="P357" i="2" l="1"/>
  <c r="U356" i="2"/>
  <c r="V356" i="2" s="1"/>
  <c r="W357" i="2" l="1"/>
  <c r="Z357" i="2"/>
  <c r="AA357" i="2"/>
  <c r="X357" i="2"/>
  <c r="Y357" i="2"/>
  <c r="R357" i="2"/>
  <c r="Q357" i="2" s="1"/>
  <c r="A358" i="2"/>
  <c r="B358" i="2"/>
  <c r="T357" i="2"/>
  <c r="S357" i="2" s="1"/>
  <c r="U357" i="2" l="1"/>
  <c r="V357" i="2" s="1"/>
  <c r="P358" i="2"/>
  <c r="Z358" i="2" l="1"/>
  <c r="X358" i="2"/>
  <c r="Y358" i="2"/>
  <c r="W358" i="2"/>
  <c r="AA358" i="2"/>
  <c r="R358" i="2"/>
  <c r="Q358" i="2" s="1"/>
  <c r="A359" i="2"/>
  <c r="B359" i="2"/>
  <c r="T358" i="2"/>
  <c r="S358" i="2" s="1"/>
  <c r="U358" i="2" l="1"/>
  <c r="V358" i="2" s="1"/>
  <c r="P359" i="2"/>
  <c r="Y359" i="2" l="1"/>
  <c r="X359" i="2"/>
  <c r="W359" i="2"/>
  <c r="Z359" i="2"/>
  <c r="AA359" i="2"/>
  <c r="R359" i="2"/>
  <c r="Q359" i="2" s="1"/>
  <c r="T359" i="2"/>
  <c r="S359" i="2" s="1"/>
  <c r="A360" i="2"/>
  <c r="B360" i="2" l="1"/>
  <c r="U359" i="2"/>
  <c r="V359" i="2" s="1"/>
  <c r="P360" i="2"/>
  <c r="W360" i="2" l="1"/>
  <c r="Z360" i="2"/>
  <c r="Y360" i="2"/>
  <c r="X360" i="2"/>
  <c r="AA360" i="2"/>
  <c r="R360" i="2"/>
  <c r="Q360" i="2" s="1"/>
  <c r="T360" i="2"/>
  <c r="S360" i="2" s="1"/>
  <c r="B361" i="2"/>
  <c r="A361" i="2" l="1"/>
  <c r="U360" i="2"/>
  <c r="V360" i="2" s="1"/>
  <c r="P361" i="2"/>
  <c r="Z361" i="2" l="1"/>
  <c r="AA361" i="2"/>
  <c r="Y361" i="2"/>
  <c r="W361" i="2"/>
  <c r="X361" i="2"/>
  <c r="R361" i="2"/>
  <c r="Q361" i="2" s="1"/>
  <c r="T361" i="2"/>
  <c r="S361" i="2" s="1"/>
  <c r="B362" i="2"/>
  <c r="A362" i="2" l="1"/>
  <c r="U361" i="2"/>
  <c r="V361" i="2" s="1"/>
  <c r="P362" i="2"/>
  <c r="Y362" i="2" l="1"/>
  <c r="X362" i="2"/>
  <c r="AA362" i="2"/>
  <c r="Z362" i="2"/>
  <c r="W362" i="2"/>
  <c r="R362" i="2"/>
  <c r="Q362" i="2" s="1"/>
  <c r="T362" i="2"/>
  <c r="S362" i="2" s="1"/>
  <c r="B363" i="2"/>
  <c r="A363" i="2" l="1"/>
  <c r="U362" i="2"/>
  <c r="V362" i="2" s="1"/>
  <c r="P363" i="2"/>
  <c r="Z363" i="2" l="1"/>
  <c r="Y363" i="2"/>
  <c r="X363" i="2"/>
  <c r="AA363" i="2"/>
  <c r="W363" i="2"/>
  <c r="R363" i="2"/>
  <c r="Q363" i="2" s="1"/>
  <c r="B364" i="2"/>
  <c r="T363" i="2"/>
  <c r="S363" i="2" s="1"/>
  <c r="A364" i="2" l="1"/>
  <c r="P364" i="2"/>
  <c r="U363" i="2"/>
  <c r="V363" i="2" s="1"/>
  <c r="Z364" i="2" l="1"/>
  <c r="X364" i="2"/>
  <c r="W364" i="2"/>
  <c r="Y364" i="2"/>
  <c r="AA364" i="2"/>
  <c r="R364" i="2"/>
  <c r="Q364" i="2" s="1"/>
  <c r="T364" i="2"/>
  <c r="S364" i="2" s="1"/>
  <c r="B365" i="2" l="1"/>
  <c r="A365" i="2"/>
  <c r="U364" i="2"/>
  <c r="V364" i="2" s="1"/>
  <c r="P365" i="2"/>
  <c r="Y365" i="2" l="1"/>
  <c r="X365" i="2"/>
  <c r="Z365" i="2"/>
  <c r="AA365" i="2"/>
  <c r="W365" i="2"/>
  <c r="R365" i="2"/>
  <c r="Q365" i="2" s="1"/>
  <c r="B366" i="2"/>
  <c r="T365" i="2"/>
  <c r="S365" i="2" s="1"/>
  <c r="A366" i="2" l="1"/>
  <c r="P366" i="2"/>
  <c r="U365" i="2"/>
  <c r="V365" i="2" s="1"/>
  <c r="AA366" i="2" l="1"/>
  <c r="Y366" i="2"/>
  <c r="Z366" i="2"/>
  <c r="W366" i="2"/>
  <c r="X366" i="2"/>
  <c r="R366" i="2"/>
  <c r="Q366" i="2" s="1"/>
  <c r="T366" i="2"/>
  <c r="S366" i="2" s="1"/>
  <c r="B367" i="2"/>
  <c r="A367" i="2" l="1"/>
  <c r="U366" i="2"/>
  <c r="V366" i="2" s="1"/>
  <c r="P367" i="2"/>
  <c r="X367" i="2" l="1"/>
  <c r="Y367" i="2"/>
  <c r="W367" i="2"/>
  <c r="AA367" i="2"/>
  <c r="Z367" i="2"/>
  <c r="R367" i="2"/>
  <c r="Q367" i="2" s="1"/>
  <c r="A368" i="2"/>
  <c r="B368" i="2"/>
  <c r="T367" i="2"/>
  <c r="S367" i="2" s="1"/>
  <c r="U367" i="2" l="1"/>
  <c r="V367" i="2" s="1"/>
  <c r="P368" i="2"/>
  <c r="X368" i="2" l="1"/>
  <c r="Y368" i="2"/>
  <c r="W368" i="2"/>
  <c r="Z368" i="2"/>
  <c r="AA368" i="2"/>
  <c r="R368" i="2"/>
  <c r="Q368" i="2" s="1"/>
  <c r="B369" i="2"/>
  <c r="T368" i="2"/>
  <c r="S368" i="2" s="1"/>
  <c r="A369" i="2" l="1"/>
  <c r="P369" i="2"/>
  <c r="U368" i="2"/>
  <c r="V368" i="2" s="1"/>
  <c r="W369" i="2" l="1"/>
  <c r="Y369" i="2"/>
  <c r="X369" i="2"/>
  <c r="AA369" i="2"/>
  <c r="Z369" i="2"/>
  <c r="R369" i="2"/>
  <c r="Q369" i="2" s="1"/>
  <c r="T369" i="2"/>
  <c r="S369" i="2" s="1"/>
  <c r="A370" i="2"/>
  <c r="B370" i="2" l="1"/>
  <c r="U369" i="2"/>
  <c r="V369" i="2" s="1"/>
  <c r="P370" i="2"/>
  <c r="AA370" i="2" l="1"/>
  <c r="X370" i="2"/>
  <c r="Z370" i="2"/>
  <c r="W370" i="2"/>
  <c r="Y370" i="2"/>
  <c r="R370" i="2"/>
  <c r="Q370" i="2" s="1"/>
  <c r="B371" i="2"/>
  <c r="T370" i="2"/>
  <c r="S370" i="2" s="1"/>
  <c r="A371" i="2" l="1"/>
  <c r="U370" i="2"/>
  <c r="V370" i="2" s="1"/>
  <c r="P371" i="2"/>
  <c r="Y371" i="2" l="1"/>
  <c r="Z371" i="2"/>
  <c r="X371" i="2"/>
  <c r="AA371" i="2"/>
  <c r="W371" i="2"/>
  <c r="R371" i="2"/>
  <c r="Q371" i="2" s="1"/>
  <c r="T371" i="2"/>
  <c r="S371" i="2" s="1"/>
  <c r="B372" i="2"/>
  <c r="A372" i="2" l="1"/>
  <c r="U371" i="2"/>
  <c r="V371" i="2" s="1"/>
  <c r="P372" i="2"/>
  <c r="Y372" i="2" l="1"/>
  <c r="W372" i="2"/>
  <c r="X372" i="2"/>
  <c r="Z372" i="2"/>
  <c r="AA372" i="2"/>
  <c r="R372" i="2"/>
  <c r="Q372" i="2" s="1"/>
  <c r="T372" i="2"/>
  <c r="S372" i="2" s="1"/>
  <c r="B373" i="2" l="1"/>
  <c r="A373" i="2"/>
  <c r="U372" i="2"/>
  <c r="V372" i="2" s="1"/>
  <c r="P373" i="2"/>
  <c r="Z373" i="2" l="1"/>
  <c r="AA373" i="2"/>
  <c r="W373" i="2"/>
  <c r="X373" i="2"/>
  <c r="Y373" i="2"/>
  <c r="R373" i="2"/>
  <c r="Q373" i="2" s="1"/>
  <c r="T373" i="2"/>
  <c r="S373" i="2" s="1"/>
  <c r="A374" i="2"/>
  <c r="B374" i="2"/>
  <c r="U373" i="2" l="1"/>
  <c r="V373" i="2" s="1"/>
  <c r="P374" i="2"/>
  <c r="Z374" i="2" l="1"/>
  <c r="X374" i="2"/>
  <c r="AA374" i="2"/>
  <c r="Y374" i="2"/>
  <c r="W374" i="2"/>
  <c r="R374" i="2"/>
  <c r="Q374" i="2" s="1"/>
  <c r="T374" i="2"/>
  <c r="S374" i="2" s="1"/>
  <c r="A375" i="2"/>
  <c r="B375" i="2" l="1"/>
  <c r="U374" i="2"/>
  <c r="V374" i="2" s="1"/>
  <c r="P375" i="2"/>
  <c r="Y375" i="2" l="1"/>
  <c r="W375" i="2"/>
  <c r="X375" i="2"/>
  <c r="AA375" i="2"/>
  <c r="Z375" i="2"/>
  <c r="R375" i="2"/>
  <c r="Q375" i="2" s="1"/>
  <c r="T375" i="2"/>
  <c r="S375" i="2" s="1"/>
  <c r="A376" i="2"/>
  <c r="B376" i="2"/>
  <c r="U375" i="2" l="1"/>
  <c r="V375" i="2" s="1"/>
  <c r="P376" i="2"/>
  <c r="W376" i="2" l="1"/>
  <c r="Z376" i="2"/>
  <c r="X376" i="2"/>
  <c r="Y376" i="2"/>
  <c r="AA376" i="2"/>
  <c r="R376" i="2"/>
  <c r="Q376" i="2" s="1"/>
  <c r="A377" i="2"/>
  <c r="B377" i="2"/>
  <c r="T376" i="2"/>
  <c r="S376" i="2" s="1"/>
  <c r="U376" i="2" l="1"/>
  <c r="V376" i="2" s="1"/>
  <c r="P377" i="2"/>
  <c r="W377" i="2" l="1"/>
  <c r="Z377" i="2"/>
  <c r="X377" i="2"/>
  <c r="Y377" i="2"/>
  <c r="AA377" i="2"/>
  <c r="R377" i="2"/>
  <c r="Q377" i="2" s="1"/>
  <c r="B378" i="2"/>
  <c r="T377" i="2"/>
  <c r="S377" i="2" s="1"/>
  <c r="A378" i="2" l="1"/>
  <c r="U377" i="2"/>
  <c r="V377" i="2" s="1"/>
  <c r="P378" i="2"/>
  <c r="Y378" i="2" l="1"/>
  <c r="X378" i="2"/>
  <c r="W378" i="2"/>
  <c r="Z378" i="2"/>
  <c r="AA378" i="2"/>
  <c r="R378" i="2"/>
  <c r="Q378" i="2" s="1"/>
  <c r="T378" i="2"/>
  <c r="S378" i="2" s="1"/>
  <c r="B379" i="2"/>
  <c r="A379" i="2" l="1"/>
  <c r="U378" i="2"/>
  <c r="V378" i="2" s="1"/>
  <c r="P379" i="2"/>
  <c r="Y379" i="2" l="1"/>
  <c r="AA379" i="2"/>
  <c r="X379" i="2"/>
  <c r="W379" i="2"/>
  <c r="Z379" i="2"/>
  <c r="R379" i="2"/>
  <c r="Q379" i="2" s="1"/>
  <c r="A380" i="2"/>
  <c r="B380" i="2"/>
  <c r="T379" i="2"/>
  <c r="S379" i="2" s="1"/>
  <c r="P380" i="2" l="1"/>
  <c r="U379" i="2"/>
  <c r="V379" i="2" s="1"/>
  <c r="Z380" i="2" l="1"/>
  <c r="W380" i="2"/>
  <c r="AA380" i="2"/>
  <c r="Y380" i="2"/>
  <c r="X380" i="2"/>
  <c r="R380" i="2"/>
  <c r="Q380" i="2" s="1"/>
  <c r="T380" i="2"/>
  <c r="S380" i="2" s="1"/>
  <c r="A381" i="2"/>
  <c r="B381" i="2" l="1"/>
  <c r="U380" i="2"/>
  <c r="V380" i="2" s="1"/>
  <c r="P381" i="2"/>
  <c r="Y381" i="2" l="1"/>
  <c r="W381" i="2"/>
  <c r="Z381" i="2"/>
  <c r="AA381" i="2"/>
  <c r="X381" i="2"/>
  <c r="R381" i="2"/>
  <c r="Q381" i="2" s="1"/>
  <c r="B382" i="2"/>
  <c r="T381" i="2"/>
  <c r="S381" i="2" s="1"/>
  <c r="A382" i="2" l="1"/>
  <c r="U381" i="2"/>
  <c r="V381" i="2" s="1"/>
  <c r="P382" i="2"/>
  <c r="AA382" i="2" l="1"/>
  <c r="Y382" i="2"/>
  <c r="X382" i="2"/>
  <c r="W382" i="2"/>
  <c r="Z382" i="2"/>
  <c r="R382" i="2"/>
  <c r="Q382" i="2" s="1"/>
  <c r="T382" i="2"/>
  <c r="S382" i="2" s="1"/>
  <c r="B383" i="2"/>
  <c r="A383" i="2" l="1"/>
  <c r="U382" i="2"/>
  <c r="V382" i="2" s="1"/>
  <c r="P383" i="2"/>
  <c r="X383" i="2" l="1"/>
  <c r="Y383" i="2"/>
  <c r="W383" i="2"/>
  <c r="Z383" i="2"/>
  <c r="AA383" i="2"/>
  <c r="R383" i="2"/>
  <c r="Q383" i="2" s="1"/>
  <c r="T383" i="2"/>
  <c r="S383" i="2" s="1"/>
  <c r="A384" i="2"/>
  <c r="B384" i="2"/>
  <c r="P384" i="2" l="1"/>
  <c r="U383" i="2"/>
  <c r="V383" i="2" s="1"/>
  <c r="X384" i="2" l="1"/>
  <c r="Y384" i="2"/>
  <c r="W384" i="2"/>
  <c r="AA384" i="2"/>
  <c r="Z384" i="2"/>
  <c r="R384" i="2"/>
  <c r="Q384" i="2" s="1"/>
  <c r="T384" i="2"/>
  <c r="S384" i="2" s="1"/>
  <c r="A385" i="2"/>
  <c r="B385" i="2"/>
  <c r="P385" i="2" l="1"/>
  <c r="U384" i="2"/>
  <c r="V384" i="2" s="1"/>
  <c r="W385" i="2" l="1"/>
  <c r="Y385" i="2"/>
  <c r="X385" i="2"/>
  <c r="AA385" i="2"/>
  <c r="Z385" i="2"/>
  <c r="R385" i="2"/>
  <c r="Q385" i="2" s="1"/>
  <c r="T385" i="2"/>
  <c r="S385" i="2" s="1"/>
  <c r="B386" i="2" l="1"/>
  <c r="A386" i="2"/>
  <c r="P386" i="2"/>
  <c r="U385" i="2"/>
  <c r="V385" i="2" s="1"/>
  <c r="AA386" i="2" l="1"/>
  <c r="X386" i="2"/>
  <c r="W386" i="2"/>
  <c r="Y386" i="2"/>
  <c r="Z386" i="2"/>
  <c r="R386" i="2"/>
  <c r="Q386" i="2" s="1"/>
  <c r="A387" i="2"/>
  <c r="B387" i="2"/>
  <c r="T386" i="2"/>
  <c r="S386" i="2" s="1"/>
  <c r="P387" i="2" l="1"/>
  <c r="U386" i="2"/>
  <c r="V386" i="2" s="1"/>
  <c r="Y387" i="2" l="1"/>
  <c r="X387" i="2"/>
  <c r="W387" i="2"/>
  <c r="Z387" i="2"/>
  <c r="AA387" i="2"/>
  <c r="R387" i="2"/>
  <c r="Q387" i="2" s="1"/>
  <c r="B388" i="2"/>
  <c r="T387" i="2"/>
  <c r="S387" i="2" s="1"/>
  <c r="A388" i="2" l="1"/>
  <c r="U387" i="2"/>
  <c r="V387" i="2" s="1"/>
  <c r="P388" i="2"/>
  <c r="Y388" i="2" l="1"/>
  <c r="W388" i="2"/>
  <c r="X388" i="2"/>
  <c r="AA388" i="2"/>
  <c r="Z388" i="2"/>
  <c r="R388" i="2"/>
  <c r="Q388" i="2" s="1"/>
  <c r="T388" i="2"/>
  <c r="S388" i="2" s="1"/>
  <c r="A389" i="2"/>
  <c r="B389" i="2"/>
  <c r="U388" i="2" l="1"/>
  <c r="V388" i="2" s="1"/>
  <c r="P389" i="2"/>
  <c r="Z389" i="2" l="1"/>
  <c r="AA389" i="2"/>
  <c r="X389" i="2"/>
  <c r="W389" i="2"/>
  <c r="Y389" i="2"/>
  <c r="R389" i="2"/>
  <c r="Q389" i="2" s="1"/>
  <c r="T389" i="2"/>
  <c r="S389" i="2" s="1"/>
  <c r="B390" i="2"/>
  <c r="A390" i="2" l="1"/>
  <c r="P390" i="2"/>
  <c r="U389" i="2"/>
  <c r="V389" i="2" s="1"/>
  <c r="Z390" i="2" l="1"/>
  <c r="X390" i="2"/>
  <c r="Y390" i="2"/>
  <c r="W390" i="2"/>
  <c r="AA390" i="2"/>
  <c r="R390" i="2"/>
  <c r="Q390" i="2" s="1"/>
  <c r="B391" i="2"/>
  <c r="T390" i="2"/>
  <c r="S390" i="2" s="1"/>
  <c r="A391" i="2" l="1"/>
  <c r="U390" i="2"/>
  <c r="V390" i="2" s="1"/>
  <c r="P391" i="2"/>
  <c r="Y391" i="2" l="1"/>
  <c r="W391" i="2"/>
  <c r="Z391" i="2"/>
  <c r="X391" i="2"/>
  <c r="AA391" i="2"/>
  <c r="R391" i="2"/>
  <c r="Q391" i="2" s="1"/>
  <c r="T391" i="2"/>
  <c r="S391" i="2" s="1"/>
  <c r="A392" i="2"/>
  <c r="B392" i="2"/>
  <c r="U391" i="2" l="1"/>
  <c r="V391" i="2" s="1"/>
  <c r="P392" i="2"/>
  <c r="W392" i="2" l="1"/>
  <c r="Z392" i="2"/>
  <c r="Y392" i="2"/>
  <c r="X392" i="2"/>
  <c r="AA392" i="2"/>
  <c r="R392" i="2"/>
  <c r="Q392" i="2" s="1"/>
  <c r="T392" i="2"/>
  <c r="S392" i="2" s="1"/>
  <c r="A393" i="2"/>
  <c r="B393" i="2"/>
  <c r="U392" i="2" l="1"/>
  <c r="V392" i="2" s="1"/>
  <c r="P393" i="2"/>
  <c r="W393" i="2" l="1"/>
  <c r="Z393" i="2"/>
  <c r="AA393" i="2"/>
  <c r="X393" i="2"/>
  <c r="Y393" i="2"/>
  <c r="R393" i="2"/>
  <c r="Q393" i="2" s="1"/>
  <c r="T393" i="2"/>
  <c r="S393" i="2" s="1"/>
  <c r="B394" i="2" l="1"/>
  <c r="A394" i="2"/>
  <c r="U393" i="2"/>
  <c r="V393" i="2" s="1"/>
  <c r="P394" i="2"/>
  <c r="Y394" i="2" l="1"/>
  <c r="X394" i="2"/>
  <c r="Z394" i="2"/>
  <c r="AA394" i="2"/>
  <c r="W394" i="2"/>
  <c r="R394" i="2"/>
  <c r="Q394" i="2" s="1"/>
  <c r="T394" i="2"/>
  <c r="S394" i="2" s="1"/>
  <c r="B395" i="2"/>
  <c r="A395" i="2" l="1"/>
  <c r="P395" i="2"/>
  <c r="U394" i="2"/>
  <c r="V394" i="2" s="1"/>
  <c r="X395" i="2" l="1"/>
  <c r="W395" i="2"/>
  <c r="Z395" i="2"/>
  <c r="AA395" i="2"/>
  <c r="Y395" i="2"/>
  <c r="R395" i="2"/>
  <c r="Q395" i="2" s="1"/>
  <c r="A396" i="2"/>
  <c r="B396" i="2"/>
  <c r="T395" i="2"/>
  <c r="S395" i="2" s="1"/>
  <c r="U395" i="2" l="1"/>
  <c r="V395" i="2" s="1"/>
  <c r="P396" i="2"/>
  <c r="Z396" i="2" l="1"/>
  <c r="X396" i="2"/>
  <c r="Y396" i="2"/>
  <c r="W396" i="2"/>
  <c r="AA396" i="2"/>
  <c r="R396" i="2"/>
  <c r="Q396" i="2" s="1"/>
  <c r="B397" i="2"/>
  <c r="T396" i="2"/>
  <c r="S396" i="2" s="1"/>
  <c r="A397" i="2" l="1"/>
  <c r="U396" i="2"/>
  <c r="V396" i="2" s="1"/>
  <c r="P397" i="2"/>
  <c r="W397" i="2" l="1"/>
  <c r="Y397" i="2"/>
  <c r="X397" i="2"/>
  <c r="Z397" i="2"/>
  <c r="AA397" i="2"/>
  <c r="R397" i="2"/>
  <c r="Q397" i="2" s="1"/>
  <c r="T397" i="2"/>
  <c r="S397" i="2" s="1"/>
  <c r="B398" i="2"/>
  <c r="A398" i="2" l="1"/>
  <c r="U397" i="2"/>
  <c r="V397" i="2" s="1"/>
  <c r="P398" i="2"/>
  <c r="AA398" i="2" l="1"/>
  <c r="Y398" i="2"/>
  <c r="X398" i="2"/>
  <c r="Z398" i="2"/>
  <c r="W398" i="2"/>
  <c r="R398" i="2"/>
  <c r="Q398" i="2" s="1"/>
  <c r="T398" i="2"/>
  <c r="S398" i="2" s="1"/>
  <c r="B399" i="2"/>
  <c r="A399" i="2" l="1"/>
  <c r="U398" i="2"/>
  <c r="V398" i="2" s="1"/>
  <c r="P399" i="2"/>
  <c r="X399" i="2" l="1"/>
  <c r="Y399" i="2"/>
  <c r="Z399" i="2"/>
  <c r="W399" i="2"/>
  <c r="AA399" i="2"/>
  <c r="R399" i="2"/>
  <c r="Q399" i="2" s="1"/>
  <c r="T399" i="2"/>
  <c r="S399" i="2" s="1"/>
  <c r="B400" i="2"/>
  <c r="A400" i="2" l="1"/>
  <c r="P400" i="2"/>
  <c r="U399" i="2"/>
  <c r="V399" i="2" s="1"/>
  <c r="X400" i="2" l="1"/>
  <c r="W400" i="2"/>
  <c r="Z400" i="2"/>
  <c r="AA400" i="2"/>
  <c r="Y400" i="2"/>
  <c r="R400" i="2"/>
  <c r="Q400" i="2" s="1"/>
  <c r="B401" i="2"/>
  <c r="T400" i="2"/>
  <c r="S400" i="2" s="1"/>
  <c r="A401" i="2" l="1"/>
  <c r="P401" i="2"/>
  <c r="U400" i="2"/>
  <c r="V400" i="2" s="1"/>
  <c r="W401" i="2" l="1"/>
  <c r="Y401" i="2"/>
  <c r="X401" i="2"/>
  <c r="AA401" i="2"/>
  <c r="Z401" i="2"/>
  <c r="R401" i="2"/>
  <c r="Q401" i="2" s="1"/>
  <c r="T401" i="2"/>
  <c r="S401" i="2" s="1"/>
  <c r="A402" i="2"/>
  <c r="B402" i="2"/>
  <c r="U401" i="2" l="1"/>
  <c r="V401" i="2" s="1"/>
  <c r="P402" i="2"/>
  <c r="AA402" i="2" l="1"/>
  <c r="X402" i="2"/>
  <c r="Z402" i="2"/>
  <c r="W402" i="2"/>
  <c r="Y402" i="2"/>
  <c r="R402" i="2"/>
  <c r="Q402" i="2" s="1"/>
  <c r="A403" i="2"/>
  <c r="B403" i="2"/>
  <c r="T402" i="2"/>
  <c r="S402" i="2" s="1"/>
  <c r="U402" i="2" l="1"/>
  <c r="V402" i="2" s="1"/>
  <c r="P403" i="2"/>
  <c r="Y403" i="2" l="1"/>
  <c r="AA403" i="2"/>
  <c r="W403" i="2"/>
  <c r="X403" i="2"/>
  <c r="Z403" i="2"/>
  <c r="R403" i="2"/>
  <c r="Q403" i="2" s="1"/>
  <c r="T403" i="2"/>
  <c r="S403" i="2" s="1"/>
  <c r="A404" i="2"/>
  <c r="B404" i="2"/>
  <c r="U403" i="2" l="1"/>
  <c r="V403" i="2" s="1"/>
  <c r="P404" i="2"/>
  <c r="Y404" i="2" l="1"/>
  <c r="W404" i="2"/>
  <c r="X404" i="2"/>
  <c r="Z404" i="2"/>
  <c r="AA404" i="2"/>
  <c r="R404" i="2"/>
  <c r="Q404" i="2" s="1"/>
  <c r="A405" i="2"/>
  <c r="B405" i="2"/>
  <c r="T404" i="2"/>
  <c r="S404" i="2" s="1"/>
  <c r="U404" i="2" l="1"/>
  <c r="V404" i="2" s="1"/>
  <c r="P405" i="2"/>
  <c r="Z405" i="2" l="1"/>
  <c r="AA405" i="2"/>
  <c r="X405" i="2"/>
  <c r="W405" i="2"/>
  <c r="Y405" i="2"/>
  <c r="R405" i="2"/>
  <c r="Q405" i="2" s="1"/>
  <c r="T405" i="2"/>
  <c r="S405" i="2" s="1"/>
  <c r="A406" i="2"/>
  <c r="B406" i="2"/>
  <c r="P406" i="2" l="1"/>
  <c r="U405" i="2"/>
  <c r="V405" i="2" s="1"/>
  <c r="Z406" i="2" l="1"/>
  <c r="X406" i="2"/>
  <c r="AA406" i="2"/>
  <c r="W406" i="2"/>
  <c r="Y406" i="2"/>
  <c r="R406" i="2"/>
  <c r="Q406" i="2" s="1"/>
  <c r="T406" i="2"/>
  <c r="S406" i="2" s="1"/>
  <c r="A407" i="2"/>
  <c r="B407" i="2"/>
  <c r="U406" i="2" l="1"/>
  <c r="V406" i="2" s="1"/>
  <c r="P407" i="2"/>
  <c r="Y407" i="2" l="1"/>
  <c r="Z407" i="2"/>
  <c r="W407" i="2"/>
  <c r="X407" i="2"/>
  <c r="AA407" i="2"/>
  <c r="R407" i="2"/>
  <c r="Q407" i="2" s="1"/>
  <c r="A408" i="2"/>
  <c r="B408" i="2"/>
  <c r="T407" i="2"/>
  <c r="S407" i="2" s="1"/>
  <c r="U407" i="2" l="1"/>
  <c r="V407" i="2" s="1"/>
  <c r="P408" i="2"/>
  <c r="W408" i="2" l="1"/>
  <c r="Z408" i="2"/>
  <c r="X408" i="2"/>
  <c r="AA408" i="2"/>
  <c r="Y408" i="2"/>
  <c r="R408" i="2"/>
  <c r="Q408" i="2" s="1"/>
  <c r="T408" i="2"/>
  <c r="S408" i="2" s="1"/>
  <c r="A409" i="2"/>
  <c r="B409" i="2"/>
  <c r="U408" i="2" l="1"/>
  <c r="V408" i="2" s="1"/>
  <c r="P409" i="2"/>
  <c r="Z409" i="2" l="1"/>
  <c r="X409" i="2"/>
  <c r="Y409" i="2"/>
  <c r="AA409" i="2"/>
  <c r="W409" i="2"/>
  <c r="R409" i="2"/>
  <c r="Q409" i="2" s="1"/>
  <c r="A410" i="2"/>
  <c r="B410" i="2"/>
  <c r="T409" i="2"/>
  <c r="S409" i="2" s="1"/>
  <c r="U409" i="2" l="1"/>
  <c r="V409" i="2" s="1"/>
  <c r="P410" i="2"/>
  <c r="Y410" i="2" l="1"/>
  <c r="X410" i="2"/>
  <c r="AA410" i="2"/>
  <c r="W410" i="2"/>
  <c r="Z410" i="2"/>
  <c r="R410" i="2"/>
  <c r="Q410" i="2" s="1"/>
  <c r="A411" i="2"/>
  <c r="B411" i="2"/>
  <c r="T410" i="2"/>
  <c r="S410" i="2" s="1"/>
  <c r="U410" i="2" l="1"/>
  <c r="V410" i="2" s="1"/>
  <c r="P411" i="2"/>
  <c r="AA411" i="2" l="1"/>
  <c r="Z411" i="2"/>
  <c r="W411" i="2"/>
  <c r="X411" i="2"/>
  <c r="Y411" i="2"/>
  <c r="R411" i="2"/>
  <c r="Q411" i="2" s="1"/>
  <c r="T411" i="2"/>
  <c r="S411" i="2" s="1"/>
  <c r="A412" i="2"/>
  <c r="B412" i="2"/>
  <c r="P412" i="2" l="1"/>
  <c r="U411" i="2"/>
  <c r="V411" i="2" s="1"/>
  <c r="Z412" i="2" l="1"/>
  <c r="W412" i="2"/>
  <c r="X412" i="2"/>
  <c r="Y412" i="2"/>
  <c r="AA412" i="2"/>
  <c r="R412" i="2"/>
  <c r="Q412" i="2" s="1"/>
  <c r="A413" i="2"/>
  <c r="B413" i="2"/>
  <c r="T412" i="2"/>
  <c r="S412" i="2" s="1"/>
  <c r="P413" i="2" l="1"/>
  <c r="U412" i="2"/>
  <c r="V412" i="2" s="1"/>
  <c r="Y413" i="2" l="1"/>
  <c r="W413" i="2"/>
  <c r="X413" i="2"/>
  <c r="Z413" i="2"/>
  <c r="AA413" i="2"/>
  <c r="R413" i="2"/>
  <c r="Q413" i="2" s="1"/>
  <c r="T413" i="2"/>
  <c r="S413" i="2" s="1"/>
  <c r="A414" i="2"/>
  <c r="B414" i="2"/>
  <c r="U413" i="2" l="1"/>
  <c r="V413" i="2" s="1"/>
  <c r="P414" i="2"/>
  <c r="AA414" i="2" l="1"/>
  <c r="Y414" i="2"/>
  <c r="X414" i="2"/>
  <c r="Z414" i="2"/>
  <c r="W414" i="2"/>
  <c r="R414" i="2"/>
  <c r="Q414" i="2" s="1"/>
  <c r="T414" i="2"/>
  <c r="S414" i="2" s="1"/>
  <c r="A415" i="2"/>
  <c r="B415" i="2"/>
  <c r="P415" i="2" l="1"/>
  <c r="U414" i="2"/>
  <c r="V414" i="2" s="1"/>
  <c r="X415" i="2" l="1"/>
  <c r="Z415" i="2"/>
  <c r="Y415" i="2"/>
  <c r="AA415" i="2"/>
  <c r="W415" i="2"/>
  <c r="R415" i="2"/>
  <c r="Q415" i="2" s="1"/>
  <c r="T415" i="2"/>
  <c r="S415" i="2" s="1"/>
  <c r="A416" i="2"/>
  <c r="B416" i="2"/>
  <c r="U415" i="2" l="1"/>
  <c r="V415" i="2" s="1"/>
  <c r="P416" i="2"/>
  <c r="X416" i="2" l="1"/>
  <c r="Y416" i="2"/>
  <c r="Z416" i="2"/>
  <c r="AA416" i="2"/>
  <c r="W416" i="2"/>
  <c r="R416" i="2"/>
  <c r="Q416" i="2" s="1"/>
  <c r="T416" i="2"/>
  <c r="S416" i="2" s="1"/>
  <c r="A417" i="2"/>
  <c r="B417" i="2"/>
  <c r="P417" i="2" l="1"/>
  <c r="U416" i="2"/>
  <c r="V416" i="2" s="1"/>
  <c r="W417" i="2" l="1"/>
  <c r="Y417" i="2"/>
  <c r="X417" i="2"/>
  <c r="AA417" i="2"/>
  <c r="Z417" i="2"/>
  <c r="R417" i="2"/>
  <c r="Q417" i="2" s="1"/>
  <c r="T417" i="2"/>
  <c r="S417" i="2" s="1"/>
  <c r="A418" i="2"/>
  <c r="B418" i="2"/>
  <c r="U417" i="2" l="1"/>
  <c r="V417" i="2" s="1"/>
  <c r="P418" i="2"/>
  <c r="AA418" i="2" l="1"/>
  <c r="X418" i="2"/>
  <c r="W418" i="2"/>
  <c r="Z418" i="2"/>
  <c r="Y418" i="2"/>
  <c r="R418" i="2"/>
  <c r="Q418" i="2" s="1"/>
  <c r="A419" i="2"/>
  <c r="B419" i="2"/>
  <c r="T418" i="2"/>
  <c r="S418" i="2" s="1"/>
  <c r="U418" i="2" l="1"/>
  <c r="V418" i="2" s="1"/>
  <c r="P419" i="2"/>
  <c r="Y419" i="2" l="1"/>
  <c r="Z419" i="2"/>
  <c r="W419" i="2"/>
  <c r="AA419" i="2"/>
  <c r="X419" i="2"/>
  <c r="R419" i="2"/>
  <c r="Q419" i="2" s="1"/>
  <c r="A420" i="2"/>
  <c r="B420" i="2"/>
  <c r="T419" i="2"/>
  <c r="S419" i="2" s="1"/>
  <c r="U419" i="2" l="1"/>
  <c r="V419" i="2" s="1"/>
  <c r="P420" i="2"/>
  <c r="Y420" i="2" l="1"/>
  <c r="W420" i="2"/>
  <c r="X420" i="2"/>
  <c r="AA420" i="2"/>
  <c r="Z420" i="2"/>
  <c r="R420" i="2"/>
  <c r="Q420" i="2" s="1"/>
  <c r="T420" i="2"/>
  <c r="S420" i="2" s="1"/>
  <c r="A421" i="2"/>
  <c r="B421" i="2"/>
  <c r="U420" i="2" l="1"/>
  <c r="V420" i="2" s="1"/>
  <c r="P421" i="2"/>
  <c r="W421" i="2" l="1"/>
  <c r="Z421" i="2"/>
  <c r="AA421" i="2"/>
  <c r="X421" i="2"/>
  <c r="Y421" i="2"/>
  <c r="R421" i="2"/>
  <c r="Q421" i="2" s="1"/>
  <c r="T421" i="2"/>
  <c r="S421" i="2" s="1"/>
  <c r="A422" i="2"/>
  <c r="B422" i="2"/>
  <c r="P422" i="2" l="1"/>
  <c r="U421" i="2"/>
  <c r="V421" i="2" s="1"/>
  <c r="Z422" i="2" l="1"/>
  <c r="X422" i="2"/>
  <c r="Y422" i="2"/>
  <c r="W422" i="2"/>
  <c r="AA422" i="2"/>
  <c r="R422" i="2"/>
  <c r="Q422" i="2" s="1"/>
  <c r="A423" i="2"/>
  <c r="B423" i="2"/>
  <c r="T422" i="2"/>
  <c r="S422" i="2" s="1"/>
  <c r="U422" i="2" l="1"/>
  <c r="V422" i="2" s="1"/>
  <c r="P423" i="2"/>
  <c r="Y423" i="2" l="1"/>
  <c r="X423" i="2"/>
  <c r="W423" i="2"/>
  <c r="AA423" i="2"/>
  <c r="Z423" i="2"/>
  <c r="R423" i="2"/>
  <c r="Q423" i="2" s="1"/>
  <c r="T423" i="2"/>
  <c r="S423" i="2" s="1"/>
  <c r="A424" i="2"/>
  <c r="B424" i="2"/>
  <c r="P424" i="2" l="1"/>
  <c r="U423" i="2"/>
  <c r="V423" i="2" s="1"/>
  <c r="W424" i="2" l="1"/>
  <c r="Z424" i="2"/>
  <c r="Y424" i="2"/>
  <c r="X424" i="2"/>
  <c r="AA424" i="2"/>
  <c r="R424" i="2"/>
  <c r="Q424" i="2" s="1"/>
  <c r="A425" i="2"/>
  <c r="B425" i="2"/>
  <c r="T424" i="2"/>
  <c r="S424" i="2" s="1"/>
  <c r="P425" i="2" l="1"/>
  <c r="U424" i="2"/>
  <c r="V424" i="2" s="1"/>
  <c r="Z425" i="2" l="1"/>
  <c r="W425" i="2"/>
  <c r="AA425" i="2"/>
  <c r="Y425" i="2"/>
  <c r="X425" i="2"/>
  <c r="R425" i="2"/>
  <c r="Q425" i="2" s="1"/>
  <c r="T425" i="2"/>
  <c r="S425" i="2" s="1"/>
  <c r="A426" i="2"/>
  <c r="B426" i="2"/>
  <c r="U425" i="2" l="1"/>
  <c r="V425" i="2" s="1"/>
  <c r="P426" i="2"/>
  <c r="Y426" i="2" l="1"/>
  <c r="X426" i="2"/>
  <c r="AA426" i="2"/>
  <c r="Z426" i="2"/>
  <c r="W426" i="2"/>
  <c r="R426" i="2"/>
  <c r="Q426" i="2" s="1"/>
  <c r="T426" i="2"/>
  <c r="S426" i="2" s="1"/>
  <c r="A427" i="2"/>
  <c r="B427" i="2"/>
  <c r="U426" i="2" l="1"/>
  <c r="V426" i="2" s="1"/>
  <c r="P427" i="2"/>
  <c r="Z427" i="2" l="1"/>
  <c r="Y427" i="2"/>
  <c r="X427" i="2"/>
  <c r="AA427" i="2"/>
  <c r="W427" i="2"/>
  <c r="R427" i="2"/>
  <c r="Q427" i="2" s="1"/>
  <c r="A428" i="2"/>
  <c r="B428" i="2"/>
  <c r="T427" i="2"/>
  <c r="S427" i="2" s="1"/>
  <c r="U427" i="2" l="1"/>
  <c r="V427" i="2" s="1"/>
  <c r="P428" i="2"/>
  <c r="Z428" i="2" l="1"/>
  <c r="X428" i="2"/>
  <c r="W428" i="2"/>
  <c r="AA428" i="2"/>
  <c r="Y428" i="2"/>
  <c r="R428" i="2"/>
  <c r="Q428" i="2" s="1"/>
  <c r="T428" i="2"/>
  <c r="S428" i="2" s="1"/>
  <c r="A429" i="2"/>
  <c r="B429" i="2"/>
  <c r="P429" i="2" l="1"/>
  <c r="U428" i="2"/>
  <c r="V428" i="2" s="1"/>
  <c r="Y429" i="2" l="1"/>
  <c r="X429" i="2"/>
  <c r="Z429" i="2"/>
  <c r="AA429" i="2"/>
  <c r="W429" i="2"/>
  <c r="R429" i="2"/>
  <c r="Q429" i="2" s="1"/>
  <c r="T429" i="2"/>
  <c r="S429" i="2" s="1"/>
  <c r="A430" i="2"/>
  <c r="B430" i="2"/>
  <c r="P430" i="2" l="1"/>
  <c r="U429" i="2"/>
  <c r="V429" i="2" s="1"/>
  <c r="AA430" i="2" l="1"/>
  <c r="Y430" i="2"/>
  <c r="Z430" i="2"/>
  <c r="W430" i="2"/>
  <c r="X430" i="2"/>
  <c r="R430" i="2"/>
  <c r="Q430" i="2" s="1"/>
  <c r="T430" i="2"/>
  <c r="S430" i="2" s="1"/>
  <c r="A431" i="2"/>
  <c r="B431" i="2"/>
  <c r="U430" i="2" l="1"/>
  <c r="V430" i="2" s="1"/>
  <c r="P431" i="2"/>
  <c r="X431" i="2" l="1"/>
  <c r="Z431" i="2"/>
  <c r="W431" i="2"/>
  <c r="AA431" i="2"/>
  <c r="Y431" i="2"/>
  <c r="R431" i="2"/>
  <c r="Q431" i="2" s="1"/>
  <c r="A432" i="2"/>
  <c r="B432" i="2"/>
  <c r="T431" i="2"/>
  <c r="S431" i="2" s="1"/>
  <c r="U431" i="2" l="1"/>
  <c r="V431" i="2" s="1"/>
  <c r="P432" i="2"/>
  <c r="Y432" i="2" l="1"/>
  <c r="X432" i="2"/>
  <c r="W432" i="2"/>
  <c r="Z432" i="2"/>
  <c r="AA432" i="2"/>
  <c r="R432" i="2"/>
  <c r="Q432" i="2" s="1"/>
  <c r="T432" i="2"/>
  <c r="S432" i="2" s="1"/>
  <c r="A433" i="2"/>
  <c r="B433" i="2"/>
  <c r="U432" i="2" l="1"/>
  <c r="V432" i="2" s="1"/>
  <c r="P433" i="2"/>
  <c r="W433" i="2" l="1"/>
  <c r="Y433" i="2"/>
  <c r="X433" i="2"/>
  <c r="AA433" i="2"/>
  <c r="Z433" i="2"/>
  <c r="R433" i="2"/>
  <c r="Q433" i="2" s="1"/>
  <c r="T433" i="2"/>
  <c r="S433" i="2" s="1"/>
  <c r="A434" i="2"/>
  <c r="B434" i="2"/>
  <c r="U433" i="2" l="1"/>
  <c r="V433" i="2" s="1"/>
  <c r="P434" i="2"/>
  <c r="AA434" i="2" l="1"/>
  <c r="X434" i="2"/>
  <c r="Z434" i="2"/>
  <c r="W434" i="2"/>
  <c r="Y434" i="2"/>
  <c r="R434" i="2"/>
  <c r="Q434" i="2" s="1"/>
  <c r="T434" i="2"/>
  <c r="S434" i="2" s="1"/>
  <c r="A435" i="2"/>
  <c r="B435" i="2"/>
  <c r="P435" i="2" l="1"/>
  <c r="U434" i="2"/>
  <c r="V434" i="2" s="1"/>
  <c r="Y435" i="2" l="1"/>
  <c r="Z435" i="2"/>
  <c r="X435" i="2"/>
  <c r="AA435" i="2"/>
  <c r="W435" i="2"/>
  <c r="R435" i="2"/>
  <c r="Q435" i="2" s="1"/>
  <c r="A436" i="2"/>
  <c r="B436" i="2"/>
  <c r="T435" i="2"/>
  <c r="S435" i="2" s="1"/>
  <c r="P436" i="2" l="1"/>
  <c r="U435" i="2"/>
  <c r="V435" i="2" s="1"/>
  <c r="Y436" i="2" l="1"/>
  <c r="W436" i="2"/>
  <c r="X436" i="2"/>
  <c r="Z436" i="2"/>
  <c r="AA436" i="2"/>
  <c r="R436" i="2"/>
  <c r="Q436" i="2" s="1"/>
  <c r="T436" i="2"/>
  <c r="S436" i="2" s="1"/>
  <c r="A437" i="2"/>
  <c r="B437" i="2"/>
  <c r="U436" i="2" l="1"/>
  <c r="V436" i="2" s="1"/>
  <c r="P437" i="2"/>
  <c r="Z437" i="2" l="1"/>
  <c r="AA437" i="2"/>
  <c r="W437" i="2"/>
  <c r="X437" i="2"/>
  <c r="Y437" i="2"/>
  <c r="R437" i="2"/>
  <c r="Q437" i="2" s="1"/>
  <c r="A438" i="2"/>
  <c r="B438" i="2"/>
  <c r="T437" i="2"/>
  <c r="S437" i="2" s="1"/>
  <c r="P438" i="2" l="1"/>
  <c r="U437" i="2"/>
  <c r="V437" i="2" s="1"/>
  <c r="Z438" i="2" l="1"/>
  <c r="X438" i="2"/>
  <c r="AA438" i="2"/>
  <c r="Y438" i="2"/>
  <c r="W438" i="2"/>
  <c r="R438" i="2"/>
  <c r="Q438" i="2" s="1"/>
  <c r="T438" i="2"/>
  <c r="S438" i="2" s="1"/>
  <c r="A439" i="2"/>
  <c r="B439" i="2"/>
  <c r="U438" i="2" l="1"/>
  <c r="V438" i="2" s="1"/>
  <c r="P439" i="2"/>
  <c r="Y439" i="2" l="1"/>
  <c r="W439" i="2"/>
  <c r="AA439" i="2"/>
  <c r="X439" i="2"/>
  <c r="Z439" i="2"/>
  <c r="R439" i="2"/>
  <c r="Q439" i="2" s="1"/>
  <c r="A440" i="2"/>
  <c r="B440" i="2"/>
  <c r="T439" i="2"/>
  <c r="S439" i="2" s="1"/>
  <c r="U439" i="2" l="1"/>
  <c r="V439" i="2" s="1"/>
  <c r="P440" i="2"/>
  <c r="W440" i="2" l="1"/>
  <c r="Z440" i="2"/>
  <c r="Y440" i="2"/>
  <c r="X440" i="2"/>
  <c r="AA440" i="2"/>
  <c r="R440" i="2"/>
  <c r="Q440" i="2" s="1"/>
  <c r="T440" i="2"/>
  <c r="S440" i="2" s="1"/>
  <c r="A441" i="2"/>
  <c r="B441" i="2"/>
  <c r="U440" i="2" l="1"/>
  <c r="V440" i="2" s="1"/>
  <c r="P441" i="2"/>
  <c r="W441" i="2" l="1"/>
  <c r="Z441" i="2"/>
  <c r="X441" i="2"/>
  <c r="Y441" i="2"/>
  <c r="AA441" i="2"/>
  <c r="R441" i="2"/>
  <c r="Q441" i="2" s="1"/>
  <c r="T441" i="2"/>
  <c r="S441" i="2" s="1"/>
  <c r="A442" i="2"/>
  <c r="B442" i="2"/>
  <c r="U441" i="2" l="1"/>
  <c r="V441" i="2" s="1"/>
  <c r="P442" i="2"/>
  <c r="Y442" i="2" l="1"/>
  <c r="X442" i="2"/>
  <c r="W442" i="2"/>
  <c r="Z442" i="2"/>
  <c r="AA442" i="2"/>
  <c r="R442" i="2"/>
  <c r="Q442" i="2" s="1"/>
  <c r="T442" i="2"/>
  <c r="S442" i="2" s="1"/>
  <c r="A443" i="2"/>
  <c r="B443" i="2"/>
  <c r="P443" i="2" l="1"/>
  <c r="U442" i="2"/>
  <c r="V442" i="2" s="1"/>
  <c r="Y443" i="2" l="1"/>
  <c r="AA443" i="2"/>
  <c r="X443" i="2"/>
  <c r="Z443" i="2"/>
  <c r="W443" i="2"/>
  <c r="R443" i="2"/>
  <c r="Q443" i="2" s="1"/>
  <c r="A444" i="2"/>
  <c r="B444" i="2"/>
  <c r="T443" i="2"/>
  <c r="S443" i="2" s="1"/>
  <c r="P444" i="2" l="1"/>
  <c r="U443" i="2"/>
  <c r="V443" i="2" s="1"/>
  <c r="Z444" i="2" l="1"/>
  <c r="W444" i="2"/>
  <c r="Y444" i="2"/>
  <c r="X444" i="2"/>
  <c r="AA444" i="2"/>
  <c r="R444" i="2"/>
  <c r="Q444" i="2" s="1"/>
  <c r="A445" i="2"/>
  <c r="B445" i="2"/>
  <c r="T444" i="2"/>
  <c r="S444" i="2" s="1"/>
  <c r="P445" i="2" l="1"/>
  <c r="U444" i="2"/>
  <c r="V444" i="2" s="1"/>
  <c r="Y445" i="2" l="1"/>
  <c r="W445" i="2"/>
  <c r="Z445" i="2"/>
  <c r="AA445" i="2"/>
  <c r="X445" i="2"/>
  <c r="R445" i="2"/>
  <c r="Q445" i="2" s="1"/>
  <c r="T445" i="2"/>
  <c r="S445" i="2" s="1"/>
  <c r="A446" i="2"/>
  <c r="B446" i="2"/>
  <c r="U445" i="2" l="1"/>
  <c r="V445" i="2" s="1"/>
  <c r="P446" i="2"/>
  <c r="AA446" i="2" l="1"/>
  <c r="Y446" i="2"/>
  <c r="X446" i="2"/>
  <c r="W446" i="2"/>
  <c r="Z446" i="2"/>
  <c r="R446" i="2"/>
  <c r="Q446" i="2" s="1"/>
  <c r="T446" i="2"/>
  <c r="S446" i="2" s="1"/>
  <c r="A447" i="2"/>
  <c r="B447" i="2"/>
  <c r="U446" i="2" l="1"/>
  <c r="V446" i="2" s="1"/>
  <c r="P447" i="2"/>
  <c r="X447" i="2" l="1"/>
  <c r="Y447" i="2"/>
  <c r="Z447" i="2"/>
  <c r="W447" i="2"/>
  <c r="AA447" i="2"/>
  <c r="R447" i="2"/>
  <c r="Q447" i="2" s="1"/>
  <c r="T447" i="2"/>
  <c r="S447" i="2" s="1"/>
  <c r="A448" i="2"/>
  <c r="B448" i="2"/>
  <c r="U447" i="2" l="1"/>
  <c r="V447" i="2" s="1"/>
  <c r="P448" i="2"/>
  <c r="Y448" i="2" l="1"/>
  <c r="X448" i="2"/>
  <c r="W448" i="2"/>
  <c r="AA448" i="2"/>
  <c r="Z448" i="2"/>
  <c r="R448" i="2"/>
  <c r="Q448" i="2" s="1"/>
  <c r="A449" i="2"/>
  <c r="B449" i="2"/>
  <c r="T448" i="2"/>
  <c r="S448" i="2" s="1"/>
  <c r="P449" i="2" l="1"/>
  <c r="U448" i="2"/>
  <c r="V448" i="2" s="1"/>
  <c r="W449" i="2" l="1"/>
  <c r="Y449" i="2"/>
  <c r="X449" i="2"/>
  <c r="AA449" i="2"/>
  <c r="Z449" i="2"/>
  <c r="R449" i="2"/>
  <c r="Q449" i="2" s="1"/>
  <c r="A450" i="2"/>
  <c r="B450" i="2"/>
  <c r="T449" i="2"/>
  <c r="S449" i="2" s="1"/>
  <c r="P450" i="2" l="1"/>
  <c r="U449" i="2"/>
  <c r="V449" i="2" s="1"/>
  <c r="AA450" i="2" l="1"/>
  <c r="X450" i="2"/>
  <c r="W450" i="2"/>
  <c r="Y450" i="2"/>
  <c r="Z450" i="2"/>
  <c r="R450" i="2"/>
  <c r="Q450" i="2" s="1"/>
  <c r="T450" i="2"/>
  <c r="S450" i="2" s="1"/>
  <c r="A451" i="2"/>
  <c r="B451" i="2"/>
  <c r="P451" i="2" l="1"/>
  <c r="U450" i="2"/>
  <c r="V450" i="2" s="1"/>
  <c r="Y451" i="2" l="1"/>
  <c r="X451" i="2"/>
  <c r="W451" i="2"/>
  <c r="Z451" i="2"/>
  <c r="AA451" i="2"/>
  <c r="R451" i="2"/>
  <c r="Q451" i="2" s="1"/>
  <c r="T451" i="2"/>
  <c r="S451" i="2" s="1"/>
  <c r="A452" i="2"/>
  <c r="B452" i="2"/>
  <c r="U451" i="2" l="1"/>
  <c r="V451" i="2" s="1"/>
  <c r="P452" i="2"/>
  <c r="Y452" i="2" l="1"/>
  <c r="W452" i="2"/>
  <c r="X452" i="2"/>
  <c r="AA452" i="2"/>
  <c r="Z452" i="2"/>
  <c r="R452" i="2"/>
  <c r="Q452" i="2" s="1"/>
  <c r="T452" i="2"/>
  <c r="S452" i="2" s="1"/>
  <c r="A453" i="2"/>
  <c r="B453" i="2"/>
  <c r="U452" i="2" l="1"/>
  <c r="V452" i="2" s="1"/>
  <c r="P453" i="2"/>
  <c r="Z453" i="2" l="1"/>
  <c r="AA453" i="2"/>
  <c r="X453" i="2"/>
  <c r="Y453" i="2"/>
  <c r="W453" i="2"/>
  <c r="R453" i="2"/>
  <c r="Q453" i="2" s="1"/>
  <c r="A454" i="2"/>
  <c r="B454" i="2"/>
  <c r="T453" i="2"/>
  <c r="S453" i="2" s="1"/>
  <c r="U453" i="2" l="1"/>
  <c r="V453" i="2" s="1"/>
  <c r="P454" i="2"/>
  <c r="Z454" i="2" l="1"/>
  <c r="X454" i="2"/>
  <c r="Y454" i="2"/>
  <c r="W454" i="2"/>
  <c r="AA454" i="2"/>
  <c r="R454" i="2"/>
  <c r="Q454" i="2" s="1"/>
  <c r="T454" i="2"/>
  <c r="S454" i="2" s="1"/>
  <c r="A455" i="2"/>
  <c r="B455" i="2"/>
  <c r="U454" i="2" l="1"/>
  <c r="V454" i="2" s="1"/>
  <c r="P455" i="2"/>
  <c r="Y455" i="2" l="1"/>
  <c r="W455" i="2"/>
  <c r="Z455" i="2"/>
  <c r="X455" i="2"/>
  <c r="AA455" i="2"/>
  <c r="R455" i="2"/>
  <c r="Q455" i="2" s="1"/>
  <c r="T455" i="2"/>
  <c r="S455" i="2" s="1"/>
  <c r="A456" i="2"/>
  <c r="B456" i="2"/>
  <c r="U455" i="2" l="1"/>
  <c r="V455" i="2" s="1"/>
  <c r="P456" i="2"/>
  <c r="W456" i="2" l="1"/>
  <c r="Z456" i="2"/>
  <c r="Y456" i="2"/>
  <c r="X456" i="2"/>
  <c r="AA456" i="2"/>
  <c r="R456" i="2"/>
  <c r="Q456" i="2" s="1"/>
  <c r="T456" i="2"/>
  <c r="S456" i="2" s="1"/>
  <c r="A457" i="2"/>
  <c r="B457" i="2"/>
  <c r="U456" i="2" l="1"/>
  <c r="V456" i="2" s="1"/>
  <c r="P457" i="2"/>
  <c r="W457" i="2" l="1"/>
  <c r="Z457" i="2"/>
  <c r="AA457" i="2"/>
  <c r="X457" i="2"/>
  <c r="Y457" i="2"/>
  <c r="R457" i="2"/>
  <c r="Q457" i="2" s="1"/>
  <c r="A458" i="2"/>
  <c r="B458" i="2"/>
  <c r="T457" i="2"/>
  <c r="S457" i="2" s="1"/>
  <c r="U457" i="2" l="1"/>
  <c r="V457" i="2" s="1"/>
  <c r="P458" i="2"/>
  <c r="Y458" i="2" l="1"/>
  <c r="X458" i="2"/>
  <c r="Z458" i="2"/>
  <c r="AA458" i="2"/>
  <c r="W458" i="2"/>
  <c r="R458" i="2"/>
  <c r="Q458" i="2" s="1"/>
  <c r="A459" i="2"/>
  <c r="B459" i="2"/>
  <c r="T458" i="2"/>
  <c r="S458" i="2" s="1"/>
  <c r="P459" i="2" l="1"/>
  <c r="U458" i="2"/>
  <c r="V458" i="2" s="1"/>
  <c r="X459" i="2" l="1"/>
  <c r="Y459" i="2"/>
  <c r="W459" i="2"/>
  <c r="AA459" i="2"/>
  <c r="Z459" i="2"/>
  <c r="R459" i="2"/>
  <c r="Q459" i="2" s="1"/>
  <c r="A460" i="2"/>
  <c r="B460" i="2"/>
  <c r="T459" i="2"/>
  <c r="S459" i="2" s="1"/>
  <c r="P460" i="2" l="1"/>
  <c r="U459" i="2"/>
  <c r="V459" i="2" s="1"/>
  <c r="Z460" i="2" l="1"/>
  <c r="X460" i="2"/>
  <c r="Y460" i="2"/>
  <c r="AA460" i="2"/>
  <c r="W460" i="2"/>
  <c r="R460" i="2"/>
  <c r="Q460" i="2" s="1"/>
  <c r="T460" i="2"/>
  <c r="S460" i="2" s="1"/>
  <c r="A461" i="2"/>
  <c r="B461" i="2"/>
  <c r="U460" i="2" l="1"/>
  <c r="V460" i="2" s="1"/>
  <c r="P461" i="2"/>
  <c r="W461" i="2" l="1"/>
  <c r="Y461" i="2"/>
  <c r="X461" i="2"/>
  <c r="Z461" i="2"/>
  <c r="AA461" i="2"/>
  <c r="R461" i="2"/>
  <c r="Q461" i="2" s="1"/>
  <c r="A462" i="2"/>
  <c r="B462" i="2"/>
  <c r="T461" i="2"/>
  <c r="S461" i="2" s="1"/>
  <c r="U461" i="2" l="1"/>
  <c r="V461" i="2" s="1"/>
  <c r="P462" i="2"/>
  <c r="AA462" i="2" l="1"/>
  <c r="Y462" i="2"/>
  <c r="X462" i="2"/>
  <c r="Z462" i="2"/>
  <c r="W462" i="2"/>
  <c r="R462" i="2"/>
  <c r="Q462" i="2" s="1"/>
  <c r="T462" i="2"/>
  <c r="S462" i="2" s="1"/>
  <c r="A463" i="2"/>
  <c r="B463" i="2"/>
  <c r="U462" i="2" l="1"/>
  <c r="V462" i="2" s="1"/>
  <c r="P463" i="2"/>
  <c r="X463" i="2" l="1"/>
  <c r="Y463" i="2"/>
  <c r="Z463" i="2"/>
  <c r="W463" i="2"/>
  <c r="AA463" i="2"/>
  <c r="R463" i="2"/>
  <c r="Q463" i="2" s="1"/>
  <c r="A464" i="2"/>
  <c r="B464" i="2"/>
  <c r="T463" i="2"/>
  <c r="S463" i="2" s="1"/>
  <c r="U463" i="2" l="1"/>
  <c r="V463" i="2" s="1"/>
  <c r="P464" i="2"/>
  <c r="Y464" i="2" l="1"/>
  <c r="W464" i="2"/>
  <c r="Z464" i="2"/>
  <c r="AA464" i="2"/>
  <c r="X464" i="2"/>
  <c r="R464" i="2"/>
  <c r="Q464" i="2" s="1"/>
  <c r="A465" i="2"/>
  <c r="B465" i="2"/>
  <c r="T464" i="2"/>
  <c r="S464" i="2" s="1"/>
  <c r="U464" i="2" l="1"/>
  <c r="V464" i="2" s="1"/>
  <c r="P465" i="2"/>
  <c r="W465" i="2" l="1"/>
  <c r="Y465" i="2"/>
  <c r="X465" i="2"/>
  <c r="AA465" i="2"/>
  <c r="Z465" i="2"/>
  <c r="R465" i="2"/>
  <c r="Q465" i="2" s="1"/>
  <c r="T465" i="2"/>
  <c r="S465" i="2" s="1"/>
  <c r="A466" i="2"/>
  <c r="B466" i="2"/>
  <c r="U465" i="2" l="1"/>
  <c r="V465" i="2" s="1"/>
  <c r="P466" i="2"/>
  <c r="AA466" i="2" l="1"/>
  <c r="X466" i="2"/>
  <c r="Z466" i="2"/>
  <c r="W466" i="2"/>
  <c r="Y466" i="2"/>
  <c r="R466" i="2"/>
  <c r="Q466" i="2" s="1"/>
  <c r="A467" i="2"/>
  <c r="B467" i="2"/>
  <c r="T466" i="2"/>
  <c r="S466" i="2" s="1"/>
  <c r="P467" i="2" l="1"/>
  <c r="U466" i="2"/>
  <c r="V466" i="2" s="1"/>
  <c r="Y467" i="2" l="1"/>
  <c r="AA467" i="2"/>
  <c r="W467" i="2"/>
  <c r="X467" i="2"/>
  <c r="Z467" i="2"/>
  <c r="R467" i="2"/>
  <c r="Q467" i="2" s="1"/>
  <c r="T467" i="2"/>
  <c r="S467" i="2" s="1"/>
  <c r="A468" i="2"/>
  <c r="B468" i="2"/>
  <c r="U467" i="2" l="1"/>
  <c r="V467" i="2" s="1"/>
  <c r="P468" i="2"/>
  <c r="Y468" i="2" l="1"/>
  <c r="W468" i="2"/>
  <c r="X468" i="2"/>
  <c r="Z468" i="2"/>
  <c r="AA468" i="2"/>
  <c r="R468" i="2"/>
  <c r="Q468" i="2" s="1"/>
  <c r="A469" i="2"/>
  <c r="B469" i="2"/>
  <c r="T468" i="2"/>
  <c r="S468" i="2" s="1"/>
  <c r="P469" i="2" l="1"/>
  <c r="U468" i="2"/>
  <c r="V468" i="2" s="1"/>
  <c r="Z469" i="2" l="1"/>
  <c r="AA469" i="2"/>
  <c r="X469" i="2"/>
  <c r="W469" i="2"/>
  <c r="Y469" i="2"/>
  <c r="R469" i="2"/>
  <c r="Q469" i="2" s="1"/>
  <c r="T469" i="2"/>
  <c r="S469" i="2" s="1"/>
  <c r="A470" i="2"/>
  <c r="B470" i="2"/>
  <c r="U469" i="2" l="1"/>
  <c r="V469" i="2" s="1"/>
  <c r="P470" i="2"/>
  <c r="Z470" i="2" l="1"/>
  <c r="X470" i="2"/>
  <c r="AA470" i="2"/>
  <c r="W470" i="2"/>
  <c r="Y470" i="2"/>
  <c r="R470" i="2"/>
  <c r="Q470" i="2" s="1"/>
  <c r="A471" i="2"/>
  <c r="B471" i="2"/>
  <c r="T470" i="2"/>
  <c r="S470" i="2" s="1"/>
  <c r="U470" i="2" l="1"/>
  <c r="V470" i="2" s="1"/>
  <c r="P471" i="2"/>
  <c r="Y471" i="2" l="1"/>
  <c r="Z471" i="2"/>
  <c r="W471" i="2"/>
  <c r="X471" i="2"/>
  <c r="AA471" i="2"/>
  <c r="R471" i="2"/>
  <c r="Q471" i="2" s="1"/>
  <c r="T471" i="2"/>
  <c r="S471" i="2" s="1"/>
  <c r="A472" i="2"/>
  <c r="B472" i="2"/>
  <c r="U471" i="2" l="1"/>
  <c r="V471" i="2" s="1"/>
  <c r="P472" i="2"/>
  <c r="W472" i="2" l="1"/>
  <c r="Z472" i="2"/>
  <c r="Y472" i="2"/>
  <c r="AA472" i="2"/>
  <c r="X472" i="2"/>
  <c r="R472" i="2"/>
  <c r="Q472" i="2" s="1"/>
  <c r="T472" i="2"/>
  <c r="S472" i="2" s="1"/>
  <c r="A473" i="2"/>
  <c r="B473" i="2"/>
  <c r="U472" i="2" l="1"/>
  <c r="V472" i="2" s="1"/>
  <c r="P473" i="2"/>
  <c r="Z473" i="2" l="1"/>
  <c r="X473" i="2"/>
  <c r="W473" i="2"/>
  <c r="Y473" i="2"/>
  <c r="AA473" i="2"/>
  <c r="R473" i="2"/>
  <c r="Q473" i="2" s="1"/>
  <c r="A474" i="2"/>
  <c r="B474" i="2"/>
  <c r="T473" i="2"/>
  <c r="S473" i="2" s="1"/>
  <c r="U473" i="2" l="1"/>
  <c r="V473" i="2" s="1"/>
  <c r="P474" i="2"/>
  <c r="Y474" i="2" l="1"/>
  <c r="X474" i="2"/>
  <c r="AA474" i="2"/>
  <c r="W474" i="2"/>
  <c r="Z474" i="2"/>
  <c r="R474" i="2"/>
  <c r="Q474" i="2" s="1"/>
  <c r="T474" i="2"/>
  <c r="S474" i="2" s="1"/>
  <c r="A475" i="2"/>
  <c r="B475" i="2"/>
  <c r="U474" i="2" l="1"/>
  <c r="V474" i="2" s="1"/>
  <c r="P475" i="2"/>
  <c r="AA475" i="2" l="1"/>
  <c r="Z475" i="2"/>
  <c r="X475" i="2"/>
  <c r="W475" i="2"/>
  <c r="Y475" i="2"/>
  <c r="R475" i="2"/>
  <c r="Q475" i="2" s="1"/>
  <c r="T475" i="2"/>
  <c r="S475" i="2" s="1"/>
  <c r="A476" i="2"/>
  <c r="B476" i="2"/>
  <c r="U475" i="2" l="1"/>
  <c r="V475" i="2" s="1"/>
  <c r="P476" i="2"/>
  <c r="Z476" i="2" l="1"/>
  <c r="W476" i="2"/>
  <c r="X476" i="2"/>
  <c r="Y476" i="2"/>
  <c r="AA476" i="2"/>
  <c r="R476" i="2"/>
  <c r="Q476" i="2" s="1"/>
  <c r="A477" i="2"/>
  <c r="B477" i="2"/>
  <c r="T476" i="2"/>
  <c r="S476" i="2" s="1"/>
  <c r="P477" i="2" l="1"/>
  <c r="U476" i="2"/>
  <c r="V476" i="2" s="1"/>
  <c r="Y477" i="2" l="1"/>
  <c r="W477" i="2"/>
  <c r="X477" i="2"/>
  <c r="Z477" i="2"/>
  <c r="AA477" i="2"/>
  <c r="R477" i="2"/>
  <c r="Q477" i="2" s="1"/>
  <c r="T477" i="2"/>
  <c r="S477" i="2" s="1"/>
  <c r="A478" i="2"/>
  <c r="B478" i="2"/>
  <c r="U477" i="2" l="1"/>
  <c r="V477" i="2" s="1"/>
  <c r="P478" i="2"/>
  <c r="AA478" i="2" l="1"/>
  <c r="Y478" i="2"/>
  <c r="X478" i="2"/>
  <c r="Z478" i="2"/>
  <c r="W478" i="2"/>
  <c r="R478" i="2"/>
  <c r="Q478" i="2" s="1"/>
  <c r="T478" i="2"/>
  <c r="S478" i="2" s="1"/>
  <c r="A479" i="2"/>
  <c r="B479" i="2"/>
  <c r="U478" i="2" l="1"/>
  <c r="V478" i="2" s="1"/>
  <c r="P479" i="2"/>
  <c r="X479" i="2" l="1"/>
  <c r="Z479" i="2"/>
  <c r="W479" i="2"/>
  <c r="AA479" i="2"/>
  <c r="Y479" i="2"/>
  <c r="R479" i="2"/>
  <c r="Q479" i="2" s="1"/>
  <c r="T479" i="2"/>
  <c r="S479" i="2" s="1"/>
  <c r="A480" i="2"/>
  <c r="B480" i="2"/>
  <c r="P480" i="2" l="1"/>
  <c r="U479" i="2"/>
  <c r="V479" i="2" s="1"/>
  <c r="X480" i="2" l="1"/>
  <c r="Y480" i="2"/>
  <c r="Z480" i="2"/>
  <c r="AA480" i="2"/>
  <c r="W480" i="2"/>
  <c r="R480" i="2"/>
  <c r="Q480" i="2" s="1"/>
  <c r="A481" i="2"/>
  <c r="B481" i="2"/>
  <c r="T480" i="2"/>
  <c r="S480" i="2" s="1"/>
  <c r="U480" i="2" l="1"/>
  <c r="V480" i="2" s="1"/>
  <c r="P481" i="2"/>
  <c r="W481" i="2" l="1"/>
  <c r="Y481" i="2"/>
  <c r="X481" i="2"/>
  <c r="AA481" i="2"/>
  <c r="Z481" i="2"/>
  <c r="R481" i="2"/>
  <c r="Q481" i="2" s="1"/>
  <c r="T481" i="2"/>
  <c r="S481" i="2" s="1"/>
  <c r="A482" i="2"/>
  <c r="B482" i="2"/>
  <c r="U481" i="2" l="1"/>
  <c r="V481" i="2" s="1"/>
  <c r="P482" i="2"/>
  <c r="AA482" i="2" l="1"/>
  <c r="X482" i="2"/>
  <c r="W482" i="2"/>
  <c r="Z482" i="2"/>
  <c r="Y482" i="2"/>
  <c r="R482" i="2"/>
  <c r="Q482" i="2" s="1"/>
  <c r="T482" i="2"/>
  <c r="S482" i="2" s="1"/>
  <c r="A483" i="2"/>
  <c r="B483" i="2"/>
  <c r="U482" i="2" l="1"/>
  <c r="V482" i="2" s="1"/>
  <c r="P483" i="2"/>
  <c r="Y483" i="2" l="1"/>
  <c r="Z483" i="2"/>
  <c r="W483" i="2"/>
  <c r="AA483" i="2"/>
  <c r="X483" i="2"/>
  <c r="R483" i="2"/>
  <c r="Q483" i="2" s="1"/>
  <c r="A484" i="2"/>
  <c r="B484" i="2"/>
  <c r="T483" i="2"/>
  <c r="S483" i="2" s="1"/>
  <c r="U483" i="2" l="1"/>
  <c r="V483" i="2" s="1"/>
  <c r="P484" i="2"/>
  <c r="Y484" i="2" l="1"/>
  <c r="W484" i="2"/>
  <c r="X484" i="2"/>
  <c r="AA484" i="2"/>
  <c r="Z484" i="2"/>
  <c r="R484" i="2"/>
  <c r="Q484" i="2" s="1"/>
  <c r="A485" i="2"/>
  <c r="B485" i="2"/>
  <c r="T484" i="2"/>
  <c r="S484" i="2" s="1"/>
  <c r="P485" i="2" l="1"/>
  <c r="U484" i="2"/>
  <c r="V484" i="2" s="1"/>
  <c r="W485" i="2" l="1"/>
  <c r="Z485" i="2"/>
  <c r="AA485" i="2"/>
  <c r="X485" i="2"/>
  <c r="Y485" i="2"/>
  <c r="R485" i="2"/>
  <c r="Q485" i="2" s="1"/>
  <c r="T485" i="2"/>
  <c r="S485" i="2" s="1"/>
  <c r="A486" i="2"/>
  <c r="B486" i="2"/>
  <c r="U485" i="2" l="1"/>
  <c r="V485" i="2" s="1"/>
  <c r="P486" i="2"/>
  <c r="Z486" i="2" l="1"/>
  <c r="X486" i="2"/>
  <c r="Y486" i="2"/>
  <c r="W486" i="2"/>
  <c r="AA486" i="2"/>
  <c r="R486" i="2"/>
  <c r="Q486" i="2" s="1"/>
  <c r="A487" i="2"/>
  <c r="B487" i="2"/>
  <c r="T486" i="2"/>
  <c r="S486" i="2" s="1"/>
  <c r="U486" i="2" l="1"/>
  <c r="V486" i="2" s="1"/>
  <c r="P487" i="2"/>
  <c r="Y487" i="2" l="1"/>
  <c r="X487" i="2"/>
  <c r="W487" i="2"/>
  <c r="Z487" i="2"/>
  <c r="AA487" i="2"/>
  <c r="R487" i="2"/>
  <c r="Q487" i="2" s="1"/>
  <c r="T487" i="2"/>
  <c r="S487" i="2" s="1"/>
  <c r="A488" i="2"/>
  <c r="B488" i="2"/>
  <c r="U487" i="2" l="1"/>
  <c r="V487" i="2" s="1"/>
  <c r="P488" i="2"/>
  <c r="W488" i="2" l="1"/>
  <c r="Z488" i="2"/>
  <c r="Y488" i="2"/>
  <c r="X488" i="2"/>
  <c r="AA488" i="2"/>
  <c r="R488" i="2"/>
  <c r="Q488" i="2" s="1"/>
  <c r="T488" i="2"/>
  <c r="S488" i="2" s="1"/>
  <c r="A489" i="2"/>
  <c r="B489" i="2"/>
  <c r="U488" i="2" l="1"/>
  <c r="V488" i="2" s="1"/>
  <c r="P489" i="2"/>
  <c r="Z489" i="2" l="1"/>
  <c r="AA489" i="2"/>
  <c r="Y489" i="2"/>
  <c r="W489" i="2"/>
  <c r="X489" i="2"/>
  <c r="R489" i="2"/>
  <c r="Q489" i="2" s="1"/>
  <c r="T489" i="2"/>
  <c r="S489" i="2" s="1"/>
  <c r="A490" i="2"/>
  <c r="B490" i="2"/>
  <c r="U489" i="2" l="1"/>
  <c r="V489" i="2" s="1"/>
  <c r="P490" i="2"/>
  <c r="Y490" i="2" l="1"/>
  <c r="X490" i="2"/>
  <c r="AA490" i="2"/>
  <c r="Z490" i="2"/>
  <c r="W490" i="2"/>
  <c r="R490" i="2"/>
  <c r="Q490" i="2" s="1"/>
  <c r="T490" i="2"/>
  <c r="S490" i="2" s="1"/>
  <c r="A491" i="2"/>
  <c r="B491" i="2"/>
  <c r="U490" i="2" l="1"/>
  <c r="V490" i="2" s="1"/>
  <c r="P491" i="2"/>
  <c r="Z491" i="2" l="1"/>
  <c r="Y491" i="2"/>
  <c r="X491" i="2"/>
  <c r="AA491" i="2"/>
  <c r="W491" i="2"/>
  <c r="R491" i="2"/>
  <c r="Q491" i="2" s="1"/>
  <c r="T491" i="2"/>
  <c r="S491" i="2" s="1"/>
  <c r="A492" i="2"/>
  <c r="B492" i="2"/>
  <c r="U491" i="2" l="1"/>
  <c r="V491" i="2" s="1"/>
  <c r="P492" i="2"/>
  <c r="Z492" i="2" l="1"/>
  <c r="X492" i="2"/>
  <c r="W492" i="2"/>
  <c r="AA492" i="2"/>
  <c r="Y492" i="2"/>
  <c r="R492" i="2"/>
  <c r="Q492" i="2" s="1"/>
  <c r="A493" i="2"/>
  <c r="B493" i="2"/>
  <c r="T492" i="2"/>
  <c r="S492" i="2" s="1"/>
  <c r="P493" i="2" l="1"/>
  <c r="U492" i="2"/>
  <c r="V492" i="2" s="1"/>
  <c r="Y493" i="2" l="1"/>
  <c r="X493" i="2"/>
  <c r="Z493" i="2"/>
  <c r="AA493" i="2"/>
  <c r="W493" i="2"/>
  <c r="R493" i="2"/>
  <c r="Q493" i="2" s="1"/>
  <c r="A494" i="2"/>
  <c r="B494" i="2"/>
  <c r="T493" i="2"/>
  <c r="S493" i="2" s="1"/>
  <c r="U493" i="2" l="1"/>
  <c r="V493" i="2" s="1"/>
  <c r="P494" i="2"/>
  <c r="AA494" i="2" l="1"/>
  <c r="Y494" i="2"/>
  <c r="Z494" i="2"/>
  <c r="W494" i="2"/>
  <c r="X494" i="2"/>
  <c r="R494" i="2"/>
  <c r="Q494" i="2" s="1"/>
  <c r="T494" i="2"/>
  <c r="S494" i="2" s="1"/>
  <c r="A495" i="2"/>
  <c r="B495" i="2"/>
  <c r="U494" i="2" l="1"/>
  <c r="V494" i="2" s="1"/>
  <c r="P495" i="2"/>
  <c r="X495" i="2" l="1"/>
  <c r="Z495" i="2"/>
  <c r="Y495" i="2"/>
  <c r="W495" i="2"/>
  <c r="AA495" i="2"/>
  <c r="R495" i="2"/>
  <c r="Q495" i="2" s="1"/>
  <c r="T495" i="2"/>
  <c r="S495" i="2" s="1"/>
  <c r="A496" i="2"/>
  <c r="B496" i="2"/>
  <c r="P496" i="2" l="1"/>
  <c r="U495" i="2"/>
  <c r="V495" i="2" s="1"/>
  <c r="X496" i="2" l="1"/>
  <c r="Y496" i="2"/>
  <c r="W496" i="2"/>
  <c r="Z496" i="2"/>
  <c r="AA496" i="2"/>
  <c r="R496" i="2"/>
  <c r="Q496" i="2" s="1"/>
  <c r="T496" i="2"/>
  <c r="S496" i="2" s="1"/>
  <c r="A497" i="2"/>
  <c r="B497" i="2"/>
  <c r="P497" i="2" l="1"/>
  <c r="U496" i="2"/>
  <c r="V496" i="2" s="1"/>
  <c r="W497" i="2" l="1"/>
  <c r="Y497" i="2"/>
  <c r="X497" i="2"/>
  <c r="AA497" i="2"/>
  <c r="Z497" i="2"/>
  <c r="R497" i="2"/>
  <c r="Q497" i="2" s="1"/>
  <c r="A498" i="2"/>
  <c r="B498" i="2"/>
  <c r="T497" i="2"/>
  <c r="S497" i="2" s="1"/>
  <c r="U497" i="2" l="1"/>
  <c r="V497" i="2" s="1"/>
  <c r="P498" i="2"/>
  <c r="AA498" i="2" l="1"/>
  <c r="X498" i="2"/>
  <c r="Z498" i="2"/>
  <c r="W498" i="2"/>
  <c r="Y498" i="2"/>
  <c r="R498" i="2"/>
  <c r="Q498" i="2" s="1"/>
  <c r="A499" i="2"/>
  <c r="B499" i="2"/>
  <c r="T498" i="2"/>
  <c r="S498" i="2" s="1"/>
  <c r="P499" i="2" l="1"/>
  <c r="U498" i="2"/>
  <c r="V498" i="2" s="1"/>
  <c r="Y499" i="2" l="1"/>
  <c r="Z499" i="2"/>
  <c r="X499" i="2"/>
  <c r="AA499" i="2"/>
  <c r="W499" i="2"/>
  <c r="R499" i="2"/>
  <c r="Q499" i="2" s="1"/>
  <c r="T499" i="2"/>
  <c r="S499" i="2" s="1"/>
  <c r="A500" i="2"/>
  <c r="B500" i="2"/>
  <c r="P500" i="2" l="1"/>
  <c r="U499" i="2"/>
  <c r="V499" i="2" s="1"/>
  <c r="Y500" i="2" l="1"/>
  <c r="W500" i="2"/>
  <c r="X500" i="2"/>
  <c r="Z500" i="2"/>
  <c r="AA500" i="2"/>
  <c r="R500" i="2"/>
  <c r="Q500" i="2" s="1"/>
  <c r="A501" i="2"/>
  <c r="B501" i="2"/>
  <c r="T500" i="2"/>
  <c r="S500" i="2" s="1"/>
  <c r="U500" i="2" l="1"/>
  <c r="V500" i="2" s="1"/>
  <c r="P501" i="2"/>
  <c r="Z501" i="2" l="1"/>
  <c r="AA501" i="2"/>
  <c r="W501" i="2"/>
  <c r="X501" i="2"/>
  <c r="Y501" i="2"/>
  <c r="R501" i="2"/>
  <c r="Q501" i="2" s="1"/>
  <c r="A502" i="2"/>
  <c r="B502" i="2"/>
  <c r="T501" i="2"/>
  <c r="S501" i="2" s="1"/>
  <c r="P502" i="2" l="1"/>
  <c r="U501" i="2"/>
  <c r="V501" i="2" s="1"/>
  <c r="Z502" i="2" l="1"/>
  <c r="X502" i="2"/>
  <c r="AA502" i="2"/>
  <c r="Y502" i="2"/>
  <c r="W502" i="2"/>
  <c r="R502" i="2"/>
  <c r="Q502" i="2" s="1"/>
  <c r="A503" i="2"/>
  <c r="B503" i="2"/>
  <c r="T502" i="2"/>
  <c r="S502" i="2" s="1"/>
  <c r="U502" i="2" l="1"/>
  <c r="V502" i="2" s="1"/>
  <c r="P503" i="2"/>
  <c r="Y503" i="2" l="1"/>
  <c r="W503" i="2"/>
  <c r="X503" i="2"/>
  <c r="AA503" i="2"/>
  <c r="Z503" i="2"/>
  <c r="R503" i="2"/>
  <c r="Q503" i="2" s="1"/>
  <c r="T503" i="2"/>
  <c r="S503" i="2" s="1"/>
  <c r="A504" i="2"/>
  <c r="B504" i="2"/>
  <c r="P504" i="2" l="1"/>
  <c r="U503" i="2"/>
  <c r="V503" i="2" s="1"/>
  <c r="W504" i="2" l="1"/>
  <c r="Z504" i="2"/>
  <c r="X504" i="2"/>
  <c r="Y504" i="2"/>
  <c r="AA504" i="2"/>
  <c r="R504" i="2"/>
  <c r="Q504" i="2" s="1"/>
  <c r="T504" i="2"/>
  <c r="S504" i="2" s="1"/>
  <c r="A505" i="2"/>
  <c r="B505" i="2"/>
  <c r="U504" i="2" l="1"/>
  <c r="V504" i="2" s="1"/>
  <c r="P505" i="2"/>
  <c r="W505" i="2" l="1"/>
  <c r="Z505" i="2"/>
  <c r="X505" i="2"/>
  <c r="Y505" i="2"/>
  <c r="AA505" i="2"/>
  <c r="R505" i="2"/>
  <c r="Q505" i="2" s="1"/>
  <c r="T505" i="2"/>
  <c r="S505" i="2" s="1"/>
  <c r="A506" i="2"/>
  <c r="B506" i="2"/>
  <c r="P506" i="2" l="1"/>
  <c r="U505" i="2"/>
  <c r="V505" i="2" s="1"/>
  <c r="Y506" i="2" l="1"/>
  <c r="X506" i="2"/>
  <c r="W506" i="2"/>
  <c r="Z506" i="2"/>
  <c r="AA506" i="2"/>
  <c r="R506" i="2"/>
  <c r="Q506" i="2" s="1"/>
  <c r="A507" i="2"/>
  <c r="B507" i="2"/>
  <c r="T506" i="2"/>
  <c r="S506" i="2" s="1"/>
  <c r="U506" i="2" l="1"/>
  <c r="V506" i="2" s="1"/>
  <c r="P507" i="2"/>
  <c r="Y507" i="2" l="1"/>
  <c r="AA507" i="2"/>
  <c r="X507" i="2"/>
  <c r="W507" i="2"/>
  <c r="Z507" i="2"/>
  <c r="R507" i="2"/>
  <c r="Q507" i="2" s="1"/>
  <c r="T507" i="2"/>
  <c r="S507" i="2" s="1"/>
  <c r="A508" i="2"/>
  <c r="B508" i="2"/>
  <c r="U507" i="2" l="1"/>
  <c r="V507" i="2" s="1"/>
  <c r="P508" i="2"/>
  <c r="Z508" i="2" l="1"/>
  <c r="W508" i="2"/>
  <c r="Y508" i="2"/>
  <c r="X508" i="2"/>
  <c r="AA508" i="2"/>
  <c r="R508" i="2"/>
  <c r="Q508" i="2" s="1"/>
  <c r="T508" i="2"/>
  <c r="S508" i="2" s="1"/>
  <c r="A509" i="2"/>
  <c r="B509" i="2"/>
  <c r="U508" i="2" l="1"/>
  <c r="V508" i="2" s="1"/>
  <c r="P509" i="2"/>
  <c r="Y509" i="2" l="1"/>
  <c r="W509" i="2"/>
  <c r="Z509" i="2"/>
  <c r="AA509" i="2"/>
  <c r="X509" i="2"/>
  <c r="R509" i="2"/>
  <c r="Q509" i="2" s="1"/>
  <c r="A510" i="2"/>
  <c r="B510" i="2"/>
  <c r="T509" i="2"/>
  <c r="S509" i="2" s="1"/>
  <c r="P510" i="2" l="1"/>
  <c r="U509" i="2"/>
  <c r="V509" i="2" s="1"/>
  <c r="AA510" i="2" l="1"/>
  <c r="Y510" i="2"/>
  <c r="X510" i="2"/>
  <c r="W510" i="2"/>
  <c r="Z510" i="2"/>
  <c r="R510" i="2"/>
  <c r="Q510" i="2" s="1"/>
  <c r="A511" i="2"/>
  <c r="B511" i="2"/>
  <c r="T510" i="2"/>
  <c r="S510" i="2" s="1"/>
  <c r="P511" i="2" l="1"/>
  <c r="U510" i="2"/>
  <c r="V510" i="2" s="1"/>
  <c r="X511" i="2" l="1"/>
  <c r="Y511" i="2"/>
  <c r="Z511" i="2"/>
  <c r="W511" i="2"/>
  <c r="AA511" i="2"/>
  <c r="R511" i="2"/>
  <c r="Q511" i="2" s="1"/>
  <c r="T511" i="2"/>
  <c r="S511" i="2" s="1"/>
  <c r="A512" i="2"/>
  <c r="B512" i="2"/>
  <c r="U511" i="2" l="1"/>
  <c r="V511" i="2" s="1"/>
  <c r="P512" i="2"/>
  <c r="X512" i="2" l="1"/>
  <c r="Y512" i="2"/>
  <c r="W512" i="2"/>
  <c r="AA512" i="2"/>
  <c r="Z512" i="2"/>
  <c r="R512" i="2"/>
  <c r="Q512" i="2" s="1"/>
  <c r="T512" i="2"/>
  <c r="S512" i="2" s="1"/>
  <c r="A513" i="2"/>
  <c r="B513" i="2"/>
  <c r="U512" i="2" l="1"/>
  <c r="V512" i="2" s="1"/>
  <c r="P513" i="2"/>
  <c r="W513" i="2" l="1"/>
  <c r="Y513" i="2"/>
  <c r="X513" i="2"/>
  <c r="AA513" i="2"/>
  <c r="Z513" i="2"/>
  <c r="R513" i="2"/>
  <c r="Q513" i="2" s="1"/>
  <c r="A514" i="2"/>
  <c r="B514" i="2"/>
  <c r="T513" i="2"/>
  <c r="S513" i="2" s="1"/>
  <c r="U513" i="2" l="1"/>
  <c r="V513" i="2" s="1"/>
  <c r="P514" i="2"/>
  <c r="AA514" i="2" l="1"/>
  <c r="X514" i="2"/>
  <c r="W514" i="2"/>
  <c r="Y514" i="2"/>
  <c r="Z514" i="2"/>
  <c r="R514" i="2"/>
  <c r="Q514" i="2" s="1"/>
  <c r="T514" i="2"/>
  <c r="S514" i="2" s="1"/>
  <c r="A515" i="2"/>
  <c r="B515" i="2"/>
  <c r="P515" i="2" l="1"/>
  <c r="U514" i="2"/>
  <c r="V514" i="2" s="1"/>
  <c r="Y515" i="2" l="1"/>
  <c r="X515" i="2"/>
  <c r="W515" i="2"/>
  <c r="Z515" i="2"/>
  <c r="AA515" i="2"/>
  <c r="R515" i="2"/>
  <c r="Q515" i="2" s="1"/>
  <c r="A516" i="2"/>
  <c r="B516" i="2"/>
  <c r="T515" i="2"/>
  <c r="S515" i="2" s="1"/>
  <c r="U515" i="2" l="1"/>
  <c r="V515" i="2" s="1"/>
  <c r="P516" i="2"/>
  <c r="Y516" i="2" l="1"/>
  <c r="W516" i="2"/>
  <c r="X516" i="2"/>
  <c r="AA516" i="2"/>
  <c r="Z516" i="2"/>
  <c r="R516" i="2"/>
  <c r="Q516" i="2" s="1"/>
  <c r="T516" i="2"/>
  <c r="S516" i="2" s="1"/>
  <c r="A517" i="2"/>
  <c r="B517" i="2"/>
  <c r="U516" i="2" l="1"/>
  <c r="V516" i="2" s="1"/>
  <c r="P517" i="2"/>
  <c r="Z517" i="2" l="1"/>
  <c r="AA517" i="2"/>
  <c r="X517" i="2"/>
  <c r="Y517" i="2"/>
  <c r="W517" i="2"/>
  <c r="R517" i="2"/>
  <c r="Q517" i="2" s="1"/>
  <c r="T517" i="2"/>
  <c r="S517" i="2" s="1"/>
  <c r="A518" i="2"/>
  <c r="B518" i="2"/>
  <c r="U517" i="2" l="1"/>
  <c r="V517" i="2" s="1"/>
  <c r="P518" i="2"/>
  <c r="Z518" i="2" l="1"/>
  <c r="X518" i="2"/>
  <c r="Y518" i="2"/>
  <c r="W518" i="2"/>
  <c r="AA518" i="2"/>
  <c r="R518" i="2"/>
  <c r="Q518" i="2" s="1"/>
  <c r="A519" i="2"/>
  <c r="B519" i="2"/>
  <c r="T518" i="2"/>
  <c r="S518" i="2" s="1"/>
  <c r="U518" i="2" l="1"/>
  <c r="V518" i="2" s="1"/>
  <c r="P519" i="2"/>
  <c r="Y519" i="2" l="1"/>
  <c r="W519" i="2"/>
  <c r="Z519" i="2"/>
  <c r="X519" i="2"/>
  <c r="AA519" i="2"/>
  <c r="R519" i="2"/>
  <c r="Q519" i="2" s="1"/>
  <c r="T519" i="2"/>
  <c r="S519" i="2" s="1"/>
  <c r="A520" i="2"/>
  <c r="B520" i="2"/>
  <c r="U519" i="2" l="1"/>
  <c r="V519" i="2" s="1"/>
  <c r="P520" i="2"/>
  <c r="W520" i="2" l="1"/>
  <c r="Y520" i="2"/>
  <c r="X520" i="2"/>
  <c r="Z520" i="2"/>
  <c r="AA520" i="2"/>
  <c r="R520" i="2"/>
  <c r="Q520" i="2" s="1"/>
  <c r="T520" i="2"/>
  <c r="S520" i="2" s="1"/>
  <c r="A521" i="2"/>
  <c r="B521" i="2"/>
  <c r="P521" i="2" l="1"/>
  <c r="U520" i="2"/>
  <c r="V520" i="2" s="1"/>
  <c r="W521" i="2" l="1"/>
  <c r="Z521" i="2"/>
  <c r="AA521" i="2"/>
  <c r="X521" i="2"/>
  <c r="Y521" i="2"/>
  <c r="R521" i="2"/>
  <c r="Q521" i="2" s="1"/>
  <c r="A522" i="2"/>
  <c r="B522" i="2"/>
  <c r="T521" i="2"/>
  <c r="S521" i="2" s="1"/>
  <c r="U521" i="2" l="1"/>
  <c r="V521" i="2" s="1"/>
  <c r="P522" i="2"/>
  <c r="Z522" i="2" l="1"/>
  <c r="Y522" i="2"/>
  <c r="X522" i="2"/>
  <c r="W522" i="2"/>
  <c r="AA522" i="2"/>
  <c r="R522" i="2"/>
  <c r="Q522" i="2" s="1"/>
  <c r="T522" i="2"/>
  <c r="S522" i="2" s="1"/>
  <c r="A523" i="2"/>
  <c r="B523" i="2"/>
  <c r="P523" i="2" l="1"/>
  <c r="U522" i="2"/>
  <c r="V522" i="2" s="1"/>
  <c r="X523" i="2" l="1"/>
  <c r="Y523" i="2"/>
  <c r="W523" i="2"/>
  <c r="Z523" i="2"/>
  <c r="AA523" i="2"/>
  <c r="R523" i="2"/>
  <c r="Q523" i="2" s="1"/>
  <c r="A524" i="2"/>
  <c r="B524" i="2"/>
  <c r="T523" i="2"/>
  <c r="S523" i="2" s="1"/>
  <c r="U523" i="2" l="1"/>
  <c r="V523" i="2" s="1"/>
  <c r="P524" i="2"/>
  <c r="Y524" i="2" l="1"/>
  <c r="Z524" i="2"/>
  <c r="X524" i="2"/>
  <c r="W524" i="2"/>
  <c r="AA524" i="2"/>
  <c r="R524" i="2"/>
  <c r="Q524" i="2" s="1"/>
  <c r="T524" i="2"/>
  <c r="S524" i="2" s="1"/>
  <c r="A525" i="2"/>
  <c r="B525" i="2"/>
  <c r="U524" i="2" l="1"/>
  <c r="V524" i="2" s="1"/>
  <c r="P525" i="2"/>
  <c r="W525" i="2" l="1"/>
  <c r="Y525" i="2"/>
  <c r="X525" i="2"/>
  <c r="Z525" i="2"/>
  <c r="AA525" i="2"/>
  <c r="R525" i="2"/>
  <c r="Q525" i="2" s="1"/>
  <c r="T525" i="2"/>
  <c r="S525" i="2" s="1"/>
  <c r="A526" i="2"/>
  <c r="B526" i="2"/>
  <c r="P526" i="2" l="1"/>
  <c r="U525" i="2"/>
  <c r="V525" i="2" s="1"/>
  <c r="AA526" i="2" l="1"/>
  <c r="Z526" i="2"/>
  <c r="X526" i="2"/>
  <c r="Y526" i="2"/>
  <c r="W526" i="2"/>
  <c r="R526" i="2"/>
  <c r="Q526" i="2" s="1"/>
  <c r="A527" i="2"/>
  <c r="B527" i="2"/>
  <c r="T526" i="2"/>
  <c r="S526" i="2" s="1"/>
  <c r="U526" i="2" l="1"/>
  <c r="V526" i="2" s="1"/>
  <c r="P527" i="2"/>
  <c r="X527" i="2" l="1"/>
  <c r="Z527" i="2"/>
  <c r="Y527" i="2"/>
  <c r="AA527" i="2"/>
  <c r="W527" i="2"/>
  <c r="R527" i="2"/>
  <c r="Q527" i="2" s="1"/>
  <c r="T527" i="2"/>
  <c r="S527" i="2" s="1"/>
  <c r="A528" i="2"/>
  <c r="B528" i="2"/>
  <c r="P528" i="2" l="1"/>
  <c r="U527" i="2"/>
  <c r="V527" i="2" s="1"/>
  <c r="X528" i="2" l="1"/>
  <c r="W528" i="2"/>
  <c r="Z528" i="2"/>
  <c r="AA528" i="2"/>
  <c r="Y528" i="2"/>
  <c r="R528" i="2"/>
  <c r="Q528" i="2" s="1"/>
  <c r="A529" i="2"/>
  <c r="B529" i="2"/>
  <c r="T528" i="2"/>
  <c r="S528" i="2" s="1"/>
  <c r="U528" i="2" l="1"/>
  <c r="V528" i="2" s="1"/>
  <c r="P529" i="2"/>
  <c r="W529" i="2" l="1"/>
  <c r="X529" i="2"/>
  <c r="Z529" i="2"/>
  <c r="AA529" i="2"/>
  <c r="Y529" i="2"/>
  <c r="R529" i="2"/>
  <c r="Q529" i="2" s="1"/>
  <c r="A530" i="2"/>
  <c r="B530" i="2"/>
  <c r="T529" i="2"/>
  <c r="S529" i="2" s="1"/>
  <c r="U529" i="2" l="1"/>
  <c r="V529" i="2" s="1"/>
  <c r="P530" i="2"/>
  <c r="AA530" i="2" l="1"/>
  <c r="X530" i="2"/>
  <c r="Y530" i="2"/>
  <c r="W530" i="2"/>
  <c r="Z530" i="2"/>
  <c r="R530" i="2"/>
  <c r="Q530" i="2" s="1"/>
  <c r="A531" i="2"/>
  <c r="B531" i="2"/>
  <c r="T530" i="2"/>
  <c r="S530" i="2" s="1"/>
  <c r="P531" i="2" l="1"/>
  <c r="U530" i="2"/>
  <c r="V530" i="2" s="1"/>
  <c r="Y531" i="2" l="1"/>
  <c r="W531" i="2"/>
  <c r="X531" i="2"/>
  <c r="AA531" i="2"/>
  <c r="Z531" i="2"/>
  <c r="R531" i="2"/>
  <c r="Q531" i="2" s="1"/>
  <c r="T531" i="2"/>
  <c r="S531" i="2" s="1"/>
  <c r="A532" i="2"/>
  <c r="B532" i="2"/>
  <c r="P532" i="2" l="1"/>
  <c r="U531" i="2"/>
  <c r="V531" i="2" s="1"/>
  <c r="Z532" i="2" l="1"/>
  <c r="W532" i="2"/>
  <c r="X532" i="2"/>
  <c r="Y532" i="2"/>
  <c r="AA532" i="2"/>
  <c r="R532" i="2"/>
  <c r="Q532" i="2" s="1"/>
  <c r="T532" i="2"/>
  <c r="S532" i="2" s="1"/>
  <c r="A533" i="2"/>
  <c r="B533" i="2"/>
  <c r="U532" i="2" l="1"/>
  <c r="V532" i="2" s="1"/>
  <c r="P533" i="2"/>
  <c r="Z533" i="2" l="1"/>
  <c r="AA533" i="2"/>
  <c r="X533" i="2"/>
  <c r="W533" i="2"/>
  <c r="Y533" i="2"/>
  <c r="R533" i="2"/>
  <c r="Q533" i="2" s="1"/>
  <c r="T533" i="2"/>
  <c r="S533" i="2" s="1"/>
  <c r="A534" i="2"/>
  <c r="B534" i="2"/>
  <c r="U533" i="2" l="1"/>
  <c r="V533" i="2" s="1"/>
  <c r="P534" i="2"/>
  <c r="Y534" i="2" l="1"/>
  <c r="X534" i="2"/>
  <c r="AA534" i="2"/>
  <c r="W534" i="2"/>
  <c r="Z534" i="2"/>
  <c r="R534" i="2"/>
  <c r="Q534" i="2" s="1"/>
  <c r="T534" i="2"/>
  <c r="S534" i="2" s="1"/>
  <c r="A535" i="2"/>
  <c r="B535" i="2"/>
  <c r="U534" i="2" l="1"/>
  <c r="V534" i="2" s="1"/>
  <c r="P535" i="2"/>
  <c r="Z535" i="2" l="1"/>
  <c r="Y535" i="2"/>
  <c r="W535" i="2"/>
  <c r="X535" i="2"/>
  <c r="AA535" i="2"/>
  <c r="R535" i="2"/>
  <c r="Q535" i="2" s="1"/>
  <c r="T535" i="2"/>
  <c r="S535" i="2" s="1"/>
  <c r="A536" i="2"/>
  <c r="B536" i="2"/>
  <c r="U535" i="2" l="1"/>
  <c r="V535" i="2" s="1"/>
  <c r="P536" i="2"/>
  <c r="W536" i="2" l="1"/>
  <c r="Z536" i="2"/>
  <c r="X536" i="2"/>
  <c r="AA536" i="2"/>
  <c r="Y536" i="2"/>
  <c r="R536" i="2"/>
  <c r="Q536" i="2" s="1"/>
  <c r="T536" i="2"/>
  <c r="S536" i="2" s="1"/>
  <c r="A537" i="2"/>
  <c r="B537" i="2"/>
  <c r="P537" i="2" l="1"/>
  <c r="U536" i="2"/>
  <c r="V536" i="2" s="1"/>
  <c r="Y537" i="2" l="1"/>
  <c r="Z537" i="2"/>
  <c r="X537" i="2"/>
  <c r="AA537" i="2"/>
  <c r="W537" i="2"/>
  <c r="R537" i="2"/>
  <c r="Q537" i="2" s="1"/>
  <c r="A538" i="2"/>
  <c r="B538" i="2"/>
  <c r="T537" i="2"/>
  <c r="S537" i="2" s="1"/>
  <c r="U537" i="2" l="1"/>
  <c r="V537" i="2" s="1"/>
  <c r="P538" i="2"/>
  <c r="Z538" i="2" l="1"/>
  <c r="Y538" i="2"/>
  <c r="X538" i="2"/>
  <c r="AA538" i="2"/>
  <c r="W538" i="2"/>
  <c r="R538" i="2"/>
  <c r="Q538" i="2" s="1"/>
  <c r="T538" i="2"/>
  <c r="S538" i="2" s="1"/>
  <c r="A539" i="2"/>
  <c r="B539" i="2"/>
  <c r="U538" i="2" l="1"/>
  <c r="V538" i="2" s="1"/>
  <c r="P539" i="2"/>
  <c r="Z539" i="2" l="1"/>
  <c r="W539" i="2"/>
  <c r="AA539" i="2"/>
  <c r="Y539" i="2"/>
  <c r="X539" i="2"/>
  <c r="R539" i="2"/>
  <c r="Q539" i="2" s="1"/>
  <c r="A540" i="2"/>
  <c r="B540" i="2"/>
  <c r="T539" i="2"/>
  <c r="S539" i="2" s="1"/>
  <c r="U539" i="2" l="1"/>
  <c r="V539" i="2" s="1"/>
  <c r="P540" i="2"/>
  <c r="Y540" i="2" l="1"/>
  <c r="W540" i="2"/>
  <c r="Z540" i="2"/>
  <c r="X540" i="2"/>
  <c r="AA540" i="2"/>
  <c r="R540" i="2"/>
  <c r="Q540" i="2" s="1"/>
  <c r="A541" i="2"/>
  <c r="B541" i="2"/>
  <c r="T540" i="2"/>
  <c r="S540" i="2" s="1"/>
  <c r="U540" i="2" l="1"/>
  <c r="V540" i="2" s="1"/>
  <c r="P541" i="2"/>
  <c r="Y541" i="2" l="1"/>
  <c r="W541" i="2"/>
  <c r="X541" i="2"/>
  <c r="Z541" i="2"/>
  <c r="AA541" i="2"/>
  <c r="R541" i="2"/>
  <c r="Q541" i="2" s="1"/>
  <c r="A542" i="2"/>
  <c r="B542" i="2"/>
  <c r="T541" i="2"/>
  <c r="S541" i="2" s="1"/>
  <c r="U541" i="2" l="1"/>
  <c r="V541" i="2" s="1"/>
  <c r="P542" i="2"/>
  <c r="AA542" i="2" l="1"/>
  <c r="Z542" i="2"/>
  <c r="X542" i="2"/>
  <c r="Y542" i="2"/>
  <c r="W542" i="2"/>
  <c r="R542" i="2"/>
  <c r="Q542" i="2" s="1"/>
  <c r="A543" i="2"/>
  <c r="B543" i="2"/>
  <c r="T542" i="2"/>
  <c r="S542" i="2" s="1"/>
  <c r="P543" i="2" l="1"/>
  <c r="U542" i="2"/>
  <c r="V542" i="2" s="1"/>
  <c r="X543" i="2" l="1"/>
  <c r="Y543" i="2"/>
  <c r="AA543" i="2"/>
  <c r="Z543" i="2"/>
  <c r="W543" i="2"/>
  <c r="R543" i="2"/>
  <c r="Q543" i="2" s="1"/>
  <c r="T543" i="2"/>
  <c r="S543" i="2" s="1"/>
  <c r="A544" i="2"/>
  <c r="B544" i="2"/>
  <c r="U543" i="2" l="1"/>
  <c r="V543" i="2" s="1"/>
  <c r="P544" i="2"/>
  <c r="X544" i="2" l="1"/>
  <c r="Y544" i="2"/>
  <c r="Z544" i="2"/>
  <c r="AA544" i="2"/>
  <c r="W544" i="2"/>
  <c r="R544" i="2"/>
  <c r="Q544" i="2" s="1"/>
  <c r="T544" i="2"/>
  <c r="S544" i="2" s="1"/>
  <c r="A545" i="2"/>
  <c r="B545" i="2"/>
  <c r="U544" i="2" l="1"/>
  <c r="V544" i="2" s="1"/>
  <c r="P545" i="2"/>
  <c r="W545" i="2" l="1"/>
  <c r="X545" i="2"/>
  <c r="Z545" i="2"/>
  <c r="AA545" i="2"/>
  <c r="Y545" i="2"/>
  <c r="R545" i="2"/>
  <c r="Q545" i="2" s="1"/>
  <c r="A546" i="2"/>
  <c r="B546" i="2"/>
  <c r="T545" i="2"/>
  <c r="S545" i="2" s="1"/>
  <c r="P546" i="2" l="1"/>
  <c r="U545" i="2"/>
  <c r="V545" i="2" s="1"/>
  <c r="AA546" i="2" l="1"/>
  <c r="X546" i="2"/>
  <c r="W546" i="2"/>
  <c r="Y546" i="2"/>
  <c r="Z546" i="2"/>
  <c r="R546" i="2"/>
  <c r="Q546" i="2" s="1"/>
  <c r="T546" i="2"/>
  <c r="S546" i="2" s="1"/>
  <c r="A547" i="2"/>
  <c r="B547" i="2"/>
  <c r="U546" i="2" l="1"/>
  <c r="V546" i="2" s="1"/>
  <c r="P547" i="2"/>
  <c r="Y547" i="2" l="1"/>
  <c r="Z547" i="2"/>
  <c r="W547" i="2"/>
  <c r="AA547" i="2"/>
  <c r="X547" i="2"/>
  <c r="R547" i="2"/>
  <c r="Q547" i="2" s="1"/>
  <c r="A548" i="2"/>
  <c r="B548" i="2"/>
  <c r="T547" i="2"/>
  <c r="S547" i="2" s="1"/>
  <c r="U547" i="2" l="1"/>
  <c r="V547" i="2" s="1"/>
  <c r="P548" i="2"/>
  <c r="Z548" i="2" l="1"/>
  <c r="W548" i="2"/>
  <c r="X548" i="2"/>
  <c r="AA548" i="2"/>
  <c r="Y548" i="2"/>
  <c r="R548" i="2"/>
  <c r="Q548" i="2" s="1"/>
  <c r="T548" i="2"/>
  <c r="S548" i="2" s="1"/>
  <c r="A549" i="2"/>
  <c r="B549" i="2"/>
  <c r="U548" i="2" l="1"/>
  <c r="V548" i="2" s="1"/>
  <c r="P549" i="2"/>
  <c r="W549" i="2" l="1"/>
  <c r="Z549" i="2"/>
  <c r="AA549" i="2"/>
  <c r="X549" i="2"/>
  <c r="Y549" i="2"/>
  <c r="R549" i="2"/>
  <c r="Q549" i="2" s="1"/>
  <c r="T549" i="2"/>
  <c r="S549" i="2" s="1"/>
  <c r="A550" i="2"/>
  <c r="B550" i="2"/>
  <c r="P550" i="2" l="1"/>
  <c r="U549" i="2"/>
  <c r="V549" i="2" s="1"/>
  <c r="Y550" i="2" l="1"/>
  <c r="X550" i="2"/>
  <c r="Z550" i="2"/>
  <c r="W550" i="2"/>
  <c r="AA550" i="2"/>
  <c r="R550" i="2"/>
  <c r="Q550" i="2" s="1"/>
  <c r="T550" i="2"/>
  <c r="S550" i="2" s="1"/>
  <c r="A551" i="2"/>
  <c r="B551" i="2"/>
  <c r="P551" i="2" l="1"/>
  <c r="U550" i="2"/>
  <c r="V550" i="2" s="1"/>
  <c r="Z551" i="2" l="1"/>
  <c r="X551" i="2"/>
  <c r="W551" i="2"/>
  <c r="AA551" i="2"/>
  <c r="Y551" i="2"/>
  <c r="R551" i="2"/>
  <c r="Q551" i="2" s="1"/>
  <c r="T551" i="2"/>
  <c r="S551" i="2" s="1"/>
  <c r="A552" i="2"/>
  <c r="B552" i="2"/>
  <c r="U551" i="2" l="1"/>
  <c r="V551" i="2" s="1"/>
  <c r="P552" i="2"/>
  <c r="W552" i="2" l="1"/>
  <c r="Z552" i="2"/>
  <c r="Y552" i="2"/>
  <c r="X552" i="2"/>
  <c r="AA552" i="2"/>
  <c r="R552" i="2"/>
  <c r="Q552" i="2" s="1"/>
  <c r="A553" i="2"/>
  <c r="B553" i="2"/>
  <c r="T552" i="2"/>
  <c r="S552" i="2" s="1"/>
  <c r="U552" i="2" l="1"/>
  <c r="V552" i="2" s="1"/>
  <c r="P553" i="2"/>
  <c r="Y553" i="2" l="1"/>
  <c r="W553" i="2"/>
  <c r="AA553" i="2"/>
  <c r="X553" i="2"/>
  <c r="Z553" i="2"/>
  <c r="R553" i="2"/>
  <c r="Q553" i="2" s="1"/>
  <c r="T553" i="2"/>
  <c r="S553" i="2" s="1"/>
  <c r="A554" i="2"/>
  <c r="B554" i="2"/>
  <c r="U553" i="2" l="1"/>
  <c r="V553" i="2" s="1"/>
  <c r="P554" i="2"/>
  <c r="Z554" i="2" l="1"/>
  <c r="Y554" i="2"/>
  <c r="W554" i="2"/>
  <c r="AA554" i="2"/>
  <c r="X554" i="2"/>
  <c r="R554" i="2"/>
  <c r="Q554" i="2" s="1"/>
  <c r="A555" i="2"/>
  <c r="B555" i="2"/>
  <c r="T554" i="2"/>
  <c r="S554" i="2" s="1"/>
  <c r="U554" i="2" l="1"/>
  <c r="V554" i="2" s="1"/>
  <c r="P555" i="2"/>
  <c r="Z555" i="2" l="1"/>
  <c r="Y555" i="2"/>
  <c r="X555" i="2"/>
  <c r="AA555" i="2"/>
  <c r="W555" i="2"/>
  <c r="R555" i="2"/>
  <c r="Q555" i="2" s="1"/>
  <c r="T555" i="2"/>
  <c r="S555" i="2" s="1"/>
  <c r="A556" i="2"/>
  <c r="B556" i="2"/>
  <c r="U555" i="2" l="1"/>
  <c r="V555" i="2" s="1"/>
  <c r="P556" i="2"/>
  <c r="Y556" i="2" l="1"/>
  <c r="Z556" i="2"/>
  <c r="AA556" i="2"/>
  <c r="X556" i="2"/>
  <c r="W556" i="2"/>
  <c r="R556" i="2"/>
  <c r="Q556" i="2" s="1"/>
  <c r="T556" i="2"/>
  <c r="S556" i="2" s="1"/>
  <c r="A557" i="2"/>
  <c r="B557" i="2"/>
  <c r="U556" i="2" l="1"/>
  <c r="V556" i="2" s="1"/>
  <c r="P557" i="2"/>
  <c r="Y557" i="2" l="1"/>
  <c r="X557" i="2"/>
  <c r="W557" i="2"/>
  <c r="AA557" i="2"/>
  <c r="Z557" i="2"/>
  <c r="R557" i="2"/>
  <c r="Q557" i="2" s="1"/>
  <c r="A558" i="2"/>
  <c r="B558" i="2"/>
  <c r="T557" i="2"/>
  <c r="S557" i="2" s="1"/>
  <c r="U557" i="2" l="1"/>
  <c r="V557" i="2" s="1"/>
  <c r="P558" i="2"/>
  <c r="AA558" i="2" l="1"/>
  <c r="Z558" i="2"/>
  <c r="Y558" i="2"/>
  <c r="W558" i="2"/>
  <c r="X558" i="2"/>
  <c r="R558" i="2"/>
  <c r="Q558" i="2" s="1"/>
  <c r="A559" i="2"/>
  <c r="B559" i="2"/>
  <c r="T558" i="2"/>
  <c r="S558" i="2" s="1"/>
  <c r="P559" i="2" l="1"/>
  <c r="U558" i="2"/>
  <c r="V558" i="2" s="1"/>
  <c r="X559" i="2" l="1"/>
  <c r="Y559" i="2"/>
  <c r="Z559" i="2"/>
  <c r="W559" i="2"/>
  <c r="AA559" i="2"/>
  <c r="R559" i="2"/>
  <c r="Q559" i="2" s="1"/>
  <c r="T559" i="2"/>
  <c r="S559" i="2" s="1"/>
  <c r="A560" i="2"/>
  <c r="B560" i="2"/>
  <c r="U559" i="2" l="1"/>
  <c r="V559" i="2" s="1"/>
  <c r="P560" i="2"/>
  <c r="X560" i="2" l="1"/>
  <c r="Y560" i="2"/>
  <c r="W560" i="2"/>
  <c r="Z560" i="2"/>
  <c r="AA560" i="2"/>
  <c r="R560" i="2"/>
  <c r="Q560" i="2" s="1"/>
  <c r="T560" i="2"/>
  <c r="S560" i="2" s="1"/>
  <c r="A561" i="2"/>
  <c r="B561" i="2"/>
  <c r="P561" i="2" l="1"/>
  <c r="U560" i="2"/>
  <c r="V560" i="2" s="1"/>
  <c r="W561" i="2" l="1"/>
  <c r="X561" i="2"/>
  <c r="Z561" i="2"/>
  <c r="AA561" i="2"/>
  <c r="Y561" i="2"/>
  <c r="R561" i="2"/>
  <c r="Q561" i="2" s="1"/>
  <c r="A562" i="2"/>
  <c r="B562" i="2"/>
  <c r="T561" i="2"/>
  <c r="S561" i="2" s="1"/>
  <c r="U561" i="2" l="1"/>
  <c r="V561" i="2" s="1"/>
  <c r="P562" i="2"/>
  <c r="AA562" i="2" l="1"/>
  <c r="X562" i="2"/>
  <c r="Y562" i="2"/>
  <c r="W562" i="2"/>
  <c r="Z562" i="2"/>
  <c r="R562" i="2"/>
  <c r="Q562" i="2" s="1"/>
  <c r="T562" i="2"/>
  <c r="S562" i="2" s="1"/>
  <c r="A563" i="2"/>
  <c r="B563" i="2"/>
  <c r="U562" i="2" l="1"/>
  <c r="V562" i="2" s="1"/>
  <c r="P563" i="2"/>
  <c r="Y563" i="2" l="1"/>
  <c r="Z563" i="2"/>
  <c r="AA563" i="2"/>
  <c r="X563" i="2"/>
  <c r="W563" i="2"/>
  <c r="R563" i="2"/>
  <c r="Q563" i="2" s="1"/>
  <c r="A564" i="2"/>
  <c r="B564" i="2"/>
  <c r="T563" i="2"/>
  <c r="S563" i="2" s="1"/>
  <c r="U563" i="2" l="1"/>
  <c r="V563" i="2" s="1"/>
  <c r="P564" i="2"/>
  <c r="Z564" i="2" l="1"/>
  <c r="W564" i="2"/>
  <c r="X564" i="2"/>
  <c r="Y564" i="2"/>
  <c r="AA564" i="2"/>
  <c r="R564" i="2"/>
  <c r="Q564" i="2" s="1"/>
  <c r="T564" i="2"/>
  <c r="S564" i="2" s="1"/>
  <c r="A565" i="2"/>
  <c r="B565" i="2"/>
  <c r="P565" i="2" l="1"/>
  <c r="U564" i="2"/>
  <c r="V564" i="2" s="1"/>
  <c r="Z565" i="2" l="1"/>
  <c r="AA565" i="2"/>
  <c r="W565" i="2"/>
  <c r="X565" i="2"/>
  <c r="Y565" i="2"/>
  <c r="R565" i="2"/>
  <c r="Q565" i="2" s="1"/>
  <c r="T565" i="2"/>
  <c r="S565" i="2" s="1"/>
  <c r="A566" i="2"/>
  <c r="B566" i="2"/>
  <c r="U565" i="2" l="1"/>
  <c r="V565" i="2" s="1"/>
  <c r="P566" i="2"/>
  <c r="Y566" i="2" l="1"/>
  <c r="X566" i="2"/>
  <c r="AA566" i="2"/>
  <c r="Z566" i="2"/>
  <c r="W566" i="2"/>
  <c r="R566" i="2"/>
  <c r="Q566" i="2" s="1"/>
  <c r="T566" i="2"/>
  <c r="S566" i="2" s="1"/>
  <c r="A567" i="2"/>
  <c r="B567" i="2"/>
  <c r="U566" i="2" l="1"/>
  <c r="V566" i="2" s="1"/>
  <c r="P567" i="2"/>
  <c r="Z567" i="2" l="1"/>
  <c r="W567" i="2"/>
  <c r="AA567" i="2"/>
  <c r="Y567" i="2"/>
  <c r="X567" i="2"/>
  <c r="R567" i="2"/>
  <c r="Q567" i="2" s="1"/>
  <c r="A568" i="2"/>
  <c r="B568" i="2"/>
  <c r="T567" i="2"/>
  <c r="S567" i="2" s="1"/>
  <c r="U567" i="2" l="1"/>
  <c r="V567" i="2" s="1"/>
  <c r="P568" i="2"/>
  <c r="W568" i="2" l="1"/>
  <c r="Z568" i="2"/>
  <c r="X568" i="2"/>
  <c r="Y568" i="2"/>
  <c r="AA568" i="2"/>
  <c r="R568" i="2"/>
  <c r="Q568" i="2" s="1"/>
  <c r="T568" i="2"/>
  <c r="S568" i="2" s="1"/>
  <c r="A569" i="2"/>
  <c r="B569" i="2"/>
  <c r="U568" i="2" l="1"/>
  <c r="V568" i="2" s="1"/>
  <c r="P569" i="2"/>
  <c r="W569" i="2" l="1"/>
  <c r="Y569" i="2"/>
  <c r="Z569" i="2"/>
  <c r="X569" i="2"/>
  <c r="AA569" i="2"/>
  <c r="R569" i="2"/>
  <c r="Q569" i="2" s="1"/>
  <c r="T569" i="2"/>
  <c r="S569" i="2" s="1"/>
  <c r="A570" i="2"/>
  <c r="B570" i="2"/>
  <c r="U569" i="2" l="1"/>
  <c r="V569" i="2" s="1"/>
  <c r="P570" i="2"/>
  <c r="Z570" i="2" l="1"/>
  <c r="Y570" i="2"/>
  <c r="AA570" i="2"/>
  <c r="X570" i="2"/>
  <c r="W570" i="2"/>
  <c r="R570" i="2"/>
  <c r="Q570" i="2" s="1"/>
  <c r="T570" i="2"/>
  <c r="S570" i="2" s="1"/>
  <c r="A571" i="2"/>
  <c r="B571" i="2"/>
  <c r="P571" i="2" l="1"/>
  <c r="U570" i="2"/>
  <c r="V570" i="2" s="1"/>
  <c r="Y571" i="2" l="1"/>
  <c r="X571" i="2"/>
  <c r="Z571" i="2"/>
  <c r="W571" i="2"/>
  <c r="AA571" i="2"/>
  <c r="R571" i="2"/>
  <c r="Q571" i="2" s="1"/>
  <c r="A572" i="2"/>
  <c r="B572" i="2"/>
  <c r="T571" i="2"/>
  <c r="S571" i="2" s="1"/>
  <c r="U571" i="2" l="1"/>
  <c r="V571" i="2" s="1"/>
  <c r="P572" i="2"/>
  <c r="Y572" i="2" l="1"/>
  <c r="W572" i="2"/>
  <c r="X572" i="2"/>
  <c r="Z572" i="2"/>
  <c r="AA572" i="2"/>
  <c r="R572" i="2"/>
  <c r="Q572" i="2" s="1"/>
  <c r="T572" i="2"/>
  <c r="S572" i="2" s="1"/>
  <c r="A573" i="2"/>
  <c r="B573" i="2"/>
  <c r="U572" i="2" l="1"/>
  <c r="V572" i="2" s="1"/>
  <c r="P573" i="2"/>
  <c r="Y573" i="2" l="1"/>
  <c r="Z573" i="2"/>
  <c r="AA573" i="2"/>
  <c r="W573" i="2"/>
  <c r="X573" i="2"/>
  <c r="R573" i="2"/>
  <c r="Q573" i="2" s="1"/>
  <c r="T573" i="2"/>
  <c r="S573" i="2" s="1"/>
  <c r="A574" i="2"/>
  <c r="B574" i="2"/>
  <c r="U573" i="2" l="1"/>
  <c r="V573" i="2" s="1"/>
  <c r="P574" i="2"/>
  <c r="AA574" i="2" l="1"/>
  <c r="Z574" i="2"/>
  <c r="X574" i="2"/>
  <c r="W574" i="2"/>
  <c r="Y574" i="2"/>
  <c r="R574" i="2"/>
  <c r="Q574" i="2" s="1"/>
  <c r="T574" i="2"/>
  <c r="S574" i="2" s="1"/>
  <c r="A575" i="2"/>
  <c r="B575" i="2"/>
  <c r="U574" i="2" l="1"/>
  <c r="V574" i="2" s="1"/>
  <c r="P575" i="2"/>
  <c r="X575" i="2" l="1"/>
  <c r="AA575" i="2"/>
  <c r="Z575" i="2"/>
  <c r="Y575" i="2"/>
  <c r="W575" i="2"/>
  <c r="R575" i="2"/>
  <c r="Q575" i="2" s="1"/>
  <c r="T575" i="2"/>
  <c r="S575" i="2" s="1"/>
  <c r="A576" i="2"/>
  <c r="B576" i="2"/>
  <c r="U575" i="2" l="1"/>
  <c r="V575" i="2" s="1"/>
  <c r="P576" i="2"/>
  <c r="X576" i="2" l="1"/>
  <c r="Y576" i="2"/>
  <c r="W576" i="2"/>
  <c r="AA576" i="2"/>
  <c r="Z576" i="2"/>
  <c r="R576" i="2"/>
  <c r="Q576" i="2" s="1"/>
  <c r="A577" i="2"/>
  <c r="B577" i="2"/>
  <c r="T576" i="2"/>
  <c r="S576" i="2" s="1"/>
  <c r="P577" i="2" l="1"/>
  <c r="U576" i="2"/>
  <c r="V576" i="2" s="1"/>
  <c r="W577" i="2" l="1"/>
  <c r="X577" i="2"/>
  <c r="Z577" i="2"/>
  <c r="AA577" i="2"/>
  <c r="Y577" i="2"/>
  <c r="R577" i="2"/>
  <c r="Q577" i="2" s="1"/>
  <c r="T577" i="2"/>
  <c r="S577" i="2" s="1"/>
  <c r="A578" i="2"/>
  <c r="B578" i="2"/>
  <c r="U577" i="2" l="1"/>
  <c r="V577" i="2" s="1"/>
  <c r="P578" i="2"/>
  <c r="AA578" i="2" l="1"/>
  <c r="X578" i="2"/>
  <c r="W578" i="2"/>
  <c r="Z578" i="2"/>
  <c r="Y578" i="2"/>
  <c r="R578" i="2"/>
  <c r="Q578" i="2" s="1"/>
  <c r="A579" i="2"/>
  <c r="B579" i="2"/>
  <c r="T578" i="2"/>
  <c r="S578" i="2" s="1"/>
  <c r="U578" i="2" l="1"/>
  <c r="V578" i="2" s="1"/>
  <c r="P579" i="2"/>
  <c r="Y579" i="2" l="1"/>
  <c r="X579" i="2"/>
  <c r="W579" i="2"/>
  <c r="Z579" i="2"/>
  <c r="AA579" i="2"/>
  <c r="R579" i="2"/>
  <c r="Q579" i="2" s="1"/>
  <c r="T579" i="2"/>
  <c r="S579" i="2" s="1"/>
  <c r="A580" i="2"/>
  <c r="B580" i="2"/>
  <c r="U579" i="2" l="1"/>
  <c r="V579" i="2" s="1"/>
  <c r="P580" i="2"/>
  <c r="Z580" i="2" l="1"/>
  <c r="W580" i="2"/>
  <c r="X580" i="2"/>
  <c r="AA580" i="2"/>
  <c r="Y580" i="2"/>
  <c r="R580" i="2"/>
  <c r="Q580" i="2" s="1"/>
  <c r="A581" i="2"/>
  <c r="B581" i="2"/>
  <c r="T580" i="2"/>
  <c r="S580" i="2" s="1"/>
  <c r="P581" i="2" l="1"/>
  <c r="U580" i="2"/>
  <c r="V580" i="2" s="1"/>
  <c r="Z581" i="2" l="1"/>
  <c r="AA581" i="2"/>
  <c r="X581" i="2"/>
  <c r="W581" i="2"/>
  <c r="Y581" i="2"/>
  <c r="R581" i="2"/>
  <c r="Q581" i="2" s="1"/>
  <c r="T581" i="2"/>
  <c r="S581" i="2" s="1"/>
  <c r="A582" i="2"/>
  <c r="B582" i="2"/>
  <c r="P582" i="2" l="1"/>
  <c r="U581" i="2"/>
  <c r="V581" i="2" s="1"/>
  <c r="Y582" i="2" l="1"/>
  <c r="X582" i="2"/>
  <c r="Z582" i="2"/>
  <c r="W582" i="2"/>
  <c r="AA582" i="2"/>
  <c r="R582" i="2"/>
  <c r="Q582" i="2" s="1"/>
  <c r="T582" i="2"/>
  <c r="S582" i="2" s="1"/>
  <c r="A583" i="2"/>
  <c r="B583" i="2"/>
  <c r="U582" i="2" l="1"/>
  <c r="V582" i="2" s="1"/>
  <c r="P583" i="2"/>
  <c r="Z583" i="2" l="1"/>
  <c r="W583" i="2"/>
  <c r="Y583" i="2"/>
  <c r="X583" i="2"/>
  <c r="AA583" i="2"/>
  <c r="R583" i="2"/>
  <c r="Q583" i="2" s="1"/>
  <c r="T583" i="2"/>
  <c r="S583" i="2" s="1"/>
  <c r="A584" i="2"/>
  <c r="B584" i="2"/>
  <c r="U583" i="2" l="1"/>
  <c r="V583" i="2" s="1"/>
  <c r="P584" i="2"/>
  <c r="W584" i="2" l="1"/>
  <c r="Z584" i="2"/>
  <c r="Y584" i="2"/>
  <c r="AA584" i="2"/>
  <c r="X584" i="2"/>
  <c r="R584" i="2"/>
  <c r="Q584" i="2" s="1"/>
  <c r="T584" i="2"/>
  <c r="S584" i="2" s="1"/>
  <c r="A585" i="2"/>
  <c r="B585" i="2"/>
  <c r="U584" i="2" l="1"/>
  <c r="V584" i="2" s="1"/>
  <c r="P585" i="2"/>
  <c r="W585" i="2" l="1"/>
  <c r="Y585" i="2"/>
  <c r="AA585" i="2"/>
  <c r="Z585" i="2"/>
  <c r="X585" i="2"/>
  <c r="R585" i="2"/>
  <c r="Q585" i="2" s="1"/>
  <c r="T585" i="2"/>
  <c r="S585" i="2" s="1"/>
  <c r="A586" i="2"/>
  <c r="B586" i="2"/>
  <c r="P586" i="2" l="1"/>
  <c r="U585" i="2"/>
  <c r="V585" i="2" s="1"/>
  <c r="Z586" i="2" l="1"/>
  <c r="Y586" i="2"/>
  <c r="X586" i="2"/>
  <c r="W586" i="2"/>
  <c r="AA586" i="2"/>
  <c r="R586" i="2"/>
  <c r="Q586" i="2" s="1"/>
  <c r="T586" i="2"/>
  <c r="S586" i="2" s="1"/>
  <c r="A587" i="2"/>
  <c r="B587" i="2"/>
  <c r="U586" i="2" l="1"/>
  <c r="V586" i="2" s="1"/>
  <c r="P587" i="2"/>
  <c r="X587" i="2" l="1"/>
  <c r="AA587" i="2"/>
  <c r="Y587" i="2"/>
  <c r="Z587" i="2"/>
  <c r="W587" i="2"/>
  <c r="R587" i="2"/>
  <c r="Q587" i="2" s="1"/>
  <c r="T587" i="2"/>
  <c r="S587" i="2" s="1"/>
  <c r="A588" i="2"/>
  <c r="B588" i="2"/>
  <c r="U587" i="2" l="1"/>
  <c r="V587" i="2" s="1"/>
  <c r="P588" i="2"/>
  <c r="Y588" i="2" l="1"/>
  <c r="Z588" i="2"/>
  <c r="X588" i="2"/>
  <c r="W588" i="2"/>
  <c r="AA588" i="2"/>
  <c r="R588" i="2"/>
  <c r="Q588" i="2" s="1"/>
  <c r="A589" i="2"/>
  <c r="B589" i="2"/>
  <c r="T588" i="2"/>
  <c r="S588" i="2" s="1"/>
  <c r="U588" i="2" l="1"/>
  <c r="V588" i="2" s="1"/>
  <c r="P589" i="2"/>
  <c r="W589" i="2" l="1"/>
  <c r="Y589" i="2"/>
  <c r="X589" i="2"/>
  <c r="Z589" i="2"/>
  <c r="AA589" i="2"/>
  <c r="R589" i="2"/>
  <c r="Q589" i="2" s="1"/>
  <c r="T589" i="2"/>
  <c r="S589" i="2" s="1"/>
  <c r="A590" i="2"/>
  <c r="B590" i="2"/>
  <c r="U589" i="2" l="1"/>
  <c r="V589" i="2" s="1"/>
  <c r="P590" i="2"/>
  <c r="AA590" i="2" l="1"/>
  <c r="Z590" i="2"/>
  <c r="X590" i="2"/>
  <c r="Y590" i="2"/>
  <c r="W590" i="2"/>
  <c r="R590" i="2"/>
  <c r="Q590" i="2" s="1"/>
  <c r="T590" i="2"/>
  <c r="S590" i="2" s="1"/>
  <c r="A591" i="2"/>
  <c r="B591" i="2"/>
  <c r="U590" i="2" l="1"/>
  <c r="V590" i="2" s="1"/>
  <c r="P591" i="2"/>
  <c r="X591" i="2" l="1"/>
  <c r="Z591" i="2"/>
  <c r="Y591" i="2"/>
  <c r="AA591" i="2"/>
  <c r="W591" i="2"/>
  <c r="R591" i="2"/>
  <c r="Q591" i="2" s="1"/>
  <c r="T591" i="2"/>
  <c r="S591" i="2" s="1"/>
  <c r="A592" i="2"/>
  <c r="B592" i="2"/>
  <c r="U591" i="2" l="1"/>
  <c r="V591" i="2" s="1"/>
  <c r="P592" i="2"/>
  <c r="X592" i="2" l="1"/>
  <c r="W592" i="2"/>
  <c r="Z592" i="2"/>
  <c r="AA592" i="2"/>
  <c r="Y592" i="2"/>
  <c r="R592" i="2"/>
  <c r="Q592" i="2" s="1"/>
  <c r="T592" i="2"/>
  <c r="S592" i="2" s="1"/>
  <c r="A593" i="2"/>
  <c r="B593" i="2"/>
  <c r="P593" i="2" l="1"/>
  <c r="U592" i="2"/>
  <c r="V592" i="2" s="1"/>
  <c r="W593" i="2" l="1"/>
  <c r="X593" i="2"/>
  <c r="Z593" i="2"/>
  <c r="AA593" i="2"/>
  <c r="Y593" i="2"/>
  <c r="R593" i="2"/>
  <c r="Q593" i="2" s="1"/>
  <c r="A594" i="2"/>
  <c r="B594" i="2"/>
  <c r="T593" i="2"/>
  <c r="S593" i="2" s="1"/>
  <c r="U593" i="2" l="1"/>
  <c r="V593" i="2" s="1"/>
  <c r="P594" i="2"/>
  <c r="AA594" i="2" l="1"/>
  <c r="X594" i="2"/>
  <c r="Y594" i="2"/>
  <c r="W594" i="2"/>
  <c r="Z594" i="2"/>
  <c r="R594" i="2"/>
  <c r="Q594" i="2" s="1"/>
  <c r="A595" i="2"/>
  <c r="B595" i="2"/>
  <c r="T594" i="2"/>
  <c r="S594" i="2" s="1"/>
  <c r="U594" i="2" l="1"/>
  <c r="V594" i="2" s="1"/>
  <c r="P595" i="2"/>
  <c r="Y595" i="2" l="1"/>
  <c r="AA595" i="2"/>
  <c r="W595" i="2"/>
  <c r="Z595" i="2"/>
  <c r="X595" i="2"/>
  <c r="R595" i="2"/>
  <c r="Q595" i="2" s="1"/>
  <c r="T595" i="2"/>
  <c r="S595" i="2" s="1"/>
  <c r="A596" i="2"/>
  <c r="B596" i="2"/>
  <c r="U595" i="2" l="1"/>
  <c r="V595" i="2" s="1"/>
  <c r="P596" i="2"/>
  <c r="Z596" i="2" l="1"/>
  <c r="W596" i="2"/>
  <c r="X596" i="2"/>
  <c r="Y596" i="2"/>
  <c r="AA596" i="2"/>
  <c r="R596" i="2"/>
  <c r="Q596" i="2" s="1"/>
  <c r="T596" i="2"/>
  <c r="S596" i="2" s="1"/>
  <c r="A597" i="2"/>
  <c r="B597" i="2"/>
  <c r="U596" i="2" l="1"/>
  <c r="V596" i="2" s="1"/>
  <c r="P597" i="2"/>
  <c r="Z597" i="2" l="1"/>
  <c r="AA597" i="2"/>
  <c r="X597" i="2"/>
  <c r="W597" i="2"/>
  <c r="Y597" i="2"/>
  <c r="R597" i="2"/>
  <c r="Q597" i="2" s="1"/>
  <c r="A598" i="2"/>
  <c r="B598" i="2"/>
  <c r="T597" i="2"/>
  <c r="S597" i="2" s="1"/>
  <c r="P598" i="2" l="1"/>
  <c r="U597" i="2"/>
  <c r="V597" i="2" s="1"/>
  <c r="Y598" i="2" l="1"/>
  <c r="X598" i="2"/>
  <c r="AA598" i="2"/>
  <c r="W598" i="2"/>
  <c r="Z598" i="2"/>
  <c r="R598" i="2"/>
  <c r="Q598" i="2" s="1"/>
  <c r="A599" i="2"/>
  <c r="B599" i="2"/>
  <c r="T598" i="2"/>
  <c r="S598" i="2" s="1"/>
  <c r="U598" i="2" l="1"/>
  <c r="V598" i="2" s="1"/>
  <c r="P599" i="2"/>
  <c r="Z599" i="2" l="1"/>
  <c r="Y599" i="2"/>
  <c r="W599" i="2"/>
  <c r="X599" i="2"/>
  <c r="AA599" i="2"/>
  <c r="R599" i="2"/>
  <c r="Q599" i="2" s="1"/>
  <c r="A600" i="2"/>
  <c r="B600" i="2"/>
  <c r="T599" i="2"/>
  <c r="S599" i="2" s="1"/>
  <c r="P600" i="2" l="1"/>
  <c r="U599" i="2"/>
  <c r="V599" i="2" s="1"/>
  <c r="W600" i="2" l="1"/>
  <c r="Z600" i="2"/>
  <c r="X600" i="2"/>
  <c r="Y600" i="2"/>
  <c r="AA600" i="2"/>
  <c r="R600" i="2"/>
  <c r="Q600" i="2" s="1"/>
  <c r="T600" i="2"/>
  <c r="S600" i="2" s="1"/>
  <c r="A601" i="2"/>
  <c r="B601" i="2"/>
  <c r="U600" i="2" l="1"/>
  <c r="V600" i="2" s="1"/>
  <c r="P601" i="2"/>
  <c r="Y601" i="2" l="1"/>
  <c r="Z601" i="2"/>
  <c r="AA601" i="2"/>
  <c r="W601" i="2"/>
  <c r="X601" i="2"/>
  <c r="R601" i="2"/>
  <c r="Q601" i="2" s="1"/>
  <c r="T601" i="2"/>
  <c r="S601" i="2" s="1"/>
  <c r="A602" i="2"/>
  <c r="B602" i="2"/>
  <c r="U601" i="2" l="1"/>
  <c r="V601" i="2" s="1"/>
  <c r="P602" i="2"/>
  <c r="Z602" i="2" l="1"/>
  <c r="Y602" i="2"/>
  <c r="X602" i="2"/>
  <c r="AA602" i="2"/>
  <c r="W602" i="2"/>
  <c r="R602" i="2"/>
  <c r="Q602" i="2" s="1"/>
  <c r="A603" i="2"/>
  <c r="B603" i="2"/>
  <c r="T602" i="2"/>
  <c r="S602" i="2" s="1"/>
  <c r="U602" i="2" l="1"/>
  <c r="V602" i="2" s="1"/>
  <c r="P603" i="2"/>
  <c r="Z603" i="2" l="1"/>
  <c r="X603" i="2"/>
  <c r="W603" i="2"/>
  <c r="Y603" i="2"/>
  <c r="AA603" i="2"/>
  <c r="R603" i="2"/>
  <c r="Q603" i="2" s="1"/>
  <c r="T603" i="2"/>
  <c r="S603" i="2" s="1"/>
  <c r="A604" i="2"/>
  <c r="B604" i="2"/>
  <c r="U603" i="2" l="1"/>
  <c r="V603" i="2" s="1"/>
  <c r="P604" i="2"/>
  <c r="Y604" i="2" l="1"/>
  <c r="W604" i="2"/>
  <c r="Z604" i="2"/>
  <c r="X604" i="2"/>
  <c r="AA604" i="2"/>
  <c r="R604" i="2"/>
  <c r="Q604" i="2" s="1"/>
  <c r="T604" i="2"/>
  <c r="S604" i="2" s="1"/>
  <c r="A605" i="2"/>
  <c r="B605" i="2"/>
  <c r="U604" i="2" l="1"/>
  <c r="V604" i="2" s="1"/>
  <c r="P605" i="2"/>
  <c r="Y605" i="2" l="1"/>
  <c r="W605" i="2"/>
  <c r="X605" i="2"/>
  <c r="Z605" i="2"/>
  <c r="AA605" i="2"/>
  <c r="R605" i="2"/>
  <c r="Q605" i="2" s="1"/>
  <c r="T605" i="2"/>
  <c r="S605" i="2" s="1"/>
  <c r="A606" i="2"/>
  <c r="B606" i="2"/>
  <c r="U605" i="2" l="1"/>
  <c r="V605" i="2" s="1"/>
  <c r="P606" i="2"/>
  <c r="AA606" i="2" l="1"/>
  <c r="Z606" i="2"/>
  <c r="X606" i="2"/>
  <c r="Y606" i="2"/>
  <c r="W606" i="2"/>
  <c r="R606" i="2"/>
  <c r="Q606" i="2" s="1"/>
  <c r="T606" i="2"/>
  <c r="S606" i="2" s="1"/>
  <c r="A607" i="2"/>
  <c r="B607" i="2"/>
  <c r="P607" i="2" l="1"/>
  <c r="U606" i="2"/>
  <c r="V606" i="2" s="1"/>
  <c r="X607" i="2" l="1"/>
  <c r="Y607" i="2"/>
  <c r="AA607" i="2"/>
  <c r="W607" i="2"/>
  <c r="Z607" i="2"/>
  <c r="R607" i="2"/>
  <c r="Q607" i="2" s="1"/>
  <c r="T607" i="2"/>
  <c r="S607" i="2" s="1"/>
  <c r="A608" i="2"/>
  <c r="B608" i="2"/>
  <c r="U607" i="2" l="1"/>
  <c r="V607" i="2" s="1"/>
  <c r="P608" i="2"/>
  <c r="X608" i="2" l="1"/>
  <c r="Y608" i="2"/>
  <c r="Z608" i="2"/>
  <c r="AA608" i="2"/>
  <c r="W608" i="2"/>
  <c r="R608" i="2"/>
  <c r="Q608" i="2" s="1"/>
  <c r="T608" i="2"/>
  <c r="S608" i="2" s="1"/>
  <c r="A609" i="2"/>
  <c r="B609" i="2"/>
  <c r="P609" i="2" l="1"/>
  <c r="U608" i="2"/>
  <c r="V608" i="2" s="1"/>
  <c r="W609" i="2" l="1"/>
  <c r="X609" i="2"/>
  <c r="Z609" i="2"/>
  <c r="AA609" i="2"/>
  <c r="Y609" i="2"/>
  <c r="R609" i="2"/>
  <c r="Q609" i="2" s="1"/>
  <c r="A610" i="2"/>
  <c r="B610" i="2"/>
  <c r="T609" i="2"/>
  <c r="S609" i="2" s="1"/>
  <c r="P610" i="2" l="1"/>
  <c r="U609" i="2"/>
  <c r="V609" i="2" s="1"/>
  <c r="AA610" i="2" l="1"/>
  <c r="X610" i="2"/>
  <c r="W610" i="2"/>
  <c r="Z610" i="2"/>
  <c r="Y610" i="2"/>
  <c r="R610" i="2"/>
  <c r="Q610" i="2" s="1"/>
  <c r="T610" i="2"/>
  <c r="S610" i="2" s="1"/>
  <c r="A611" i="2"/>
  <c r="B611" i="2"/>
  <c r="U610" i="2" l="1"/>
  <c r="V610" i="2" s="1"/>
  <c r="P611" i="2"/>
  <c r="Y611" i="2" l="1"/>
  <c r="Z611" i="2"/>
  <c r="W611" i="2"/>
  <c r="X611" i="2"/>
  <c r="AA611" i="2"/>
  <c r="R611" i="2"/>
  <c r="Q611" i="2" s="1"/>
  <c r="T611" i="2"/>
  <c r="S611" i="2" s="1"/>
  <c r="A612" i="2"/>
  <c r="B612" i="2"/>
  <c r="U611" i="2" l="1"/>
  <c r="V611" i="2" s="1"/>
  <c r="P612" i="2"/>
  <c r="Z612" i="2" l="1"/>
  <c r="W612" i="2"/>
  <c r="X612" i="2"/>
  <c r="AA612" i="2"/>
  <c r="Y612" i="2"/>
  <c r="R612" i="2"/>
  <c r="Q612" i="2" s="1"/>
  <c r="T612" i="2"/>
  <c r="S612" i="2" s="1"/>
  <c r="A613" i="2"/>
  <c r="B613" i="2"/>
  <c r="P613" i="2" l="1"/>
  <c r="U612" i="2"/>
  <c r="V612" i="2" s="1"/>
  <c r="W613" i="2" l="1"/>
  <c r="Z613" i="2"/>
  <c r="AA613" i="2"/>
  <c r="X613" i="2"/>
  <c r="Y613" i="2"/>
  <c r="R613" i="2"/>
  <c r="Q613" i="2" s="1"/>
  <c r="T613" i="2"/>
  <c r="S613" i="2" s="1"/>
  <c r="A614" i="2"/>
  <c r="B614" i="2"/>
  <c r="P614" i="2" l="1"/>
  <c r="U613" i="2"/>
  <c r="V613" i="2" s="1"/>
  <c r="Y614" i="2" l="1"/>
  <c r="X614" i="2"/>
  <c r="Z614" i="2"/>
  <c r="W614" i="2"/>
  <c r="AA614" i="2"/>
  <c r="R614" i="2"/>
  <c r="Q614" i="2" s="1"/>
  <c r="T614" i="2"/>
  <c r="S614" i="2" s="1"/>
  <c r="A615" i="2"/>
  <c r="B615" i="2"/>
  <c r="U614" i="2" l="1"/>
  <c r="V614" i="2" s="1"/>
  <c r="P615" i="2"/>
  <c r="Z615" i="2" l="1"/>
  <c r="X615" i="2"/>
  <c r="W615" i="2"/>
  <c r="Y615" i="2"/>
  <c r="AA615" i="2"/>
  <c r="R615" i="2"/>
  <c r="Q615" i="2" s="1"/>
  <c r="T615" i="2"/>
  <c r="S615" i="2" s="1"/>
  <c r="A616" i="2"/>
  <c r="B616" i="2"/>
  <c r="U615" i="2" l="1"/>
  <c r="V615" i="2" s="1"/>
  <c r="P616" i="2"/>
  <c r="W616" i="2" l="1"/>
  <c r="Z616" i="2"/>
  <c r="Y616" i="2"/>
  <c r="AA616" i="2"/>
  <c r="X616" i="2"/>
  <c r="R616" i="2"/>
  <c r="Q616" i="2" s="1"/>
  <c r="T616" i="2"/>
  <c r="S616" i="2" s="1"/>
  <c r="A617" i="2"/>
  <c r="B617" i="2"/>
  <c r="P617" i="2" l="1"/>
  <c r="U616" i="2"/>
  <c r="V616" i="2" s="1"/>
  <c r="Y617" i="2" l="1"/>
  <c r="AA617" i="2"/>
  <c r="W617" i="2"/>
  <c r="X617" i="2"/>
  <c r="Z617" i="2"/>
  <c r="R617" i="2"/>
  <c r="Q617" i="2" s="1"/>
  <c r="T617" i="2"/>
  <c r="S617" i="2" s="1"/>
  <c r="A618" i="2"/>
  <c r="B618" i="2"/>
  <c r="P618" i="2" l="1"/>
  <c r="U617" i="2"/>
  <c r="V617" i="2" s="1"/>
  <c r="Z618" i="2" l="1"/>
  <c r="Y618" i="2"/>
  <c r="AA618" i="2"/>
  <c r="X618" i="2"/>
  <c r="W618" i="2"/>
  <c r="R618" i="2"/>
  <c r="Q618" i="2" s="1"/>
  <c r="T618" i="2"/>
  <c r="S618" i="2" s="1"/>
  <c r="A619" i="2"/>
  <c r="B619" i="2"/>
  <c r="P619" i="2" l="1"/>
  <c r="U618" i="2"/>
  <c r="V618" i="2" s="1"/>
  <c r="Z619" i="2" l="1"/>
  <c r="Y619" i="2"/>
  <c r="AA619" i="2"/>
  <c r="X619" i="2"/>
  <c r="W619" i="2"/>
  <c r="R619" i="2"/>
  <c r="Q619" i="2" s="1"/>
  <c r="T619" i="2"/>
  <c r="S619" i="2" s="1"/>
  <c r="A620" i="2"/>
  <c r="B620" i="2"/>
  <c r="U619" i="2" l="1"/>
  <c r="V619" i="2" s="1"/>
  <c r="P620" i="2"/>
  <c r="Y620" i="2" l="1"/>
  <c r="Z620" i="2"/>
  <c r="AA620" i="2"/>
  <c r="X620" i="2"/>
  <c r="W620" i="2"/>
  <c r="R620" i="2"/>
  <c r="Q620" i="2" s="1"/>
  <c r="A621" i="2"/>
  <c r="B621" i="2"/>
  <c r="T620" i="2"/>
  <c r="S620" i="2" s="1"/>
  <c r="U620" i="2" l="1"/>
  <c r="V620" i="2" s="1"/>
  <c r="P621" i="2"/>
  <c r="Y621" i="2" l="1"/>
  <c r="X621" i="2"/>
  <c r="AA621" i="2"/>
  <c r="W621" i="2"/>
  <c r="Z621" i="2"/>
  <c r="R621" i="2"/>
  <c r="Q621" i="2" s="1"/>
  <c r="T621" i="2"/>
  <c r="S621" i="2" s="1"/>
  <c r="A622" i="2"/>
  <c r="B622" i="2"/>
  <c r="U621" i="2" l="1"/>
  <c r="V621" i="2" s="1"/>
  <c r="P622" i="2"/>
  <c r="AA622" i="2" l="1"/>
  <c r="Z622" i="2"/>
  <c r="X622" i="2"/>
  <c r="Y622" i="2"/>
  <c r="W622" i="2"/>
  <c r="R622" i="2"/>
  <c r="Q622" i="2" s="1"/>
  <c r="A623" i="2"/>
  <c r="B623" i="2"/>
  <c r="T622" i="2"/>
  <c r="S622" i="2" s="1"/>
  <c r="U622" i="2" l="1"/>
  <c r="V622" i="2" s="1"/>
  <c r="P623" i="2"/>
  <c r="X623" i="2" l="1"/>
  <c r="AA623" i="2"/>
  <c r="Z623" i="2"/>
  <c r="W623" i="2"/>
  <c r="Y623" i="2"/>
  <c r="R623" i="2"/>
  <c r="Q623" i="2" s="1"/>
  <c r="A624" i="2"/>
  <c r="B624" i="2"/>
  <c r="T623" i="2"/>
  <c r="S623" i="2" s="1"/>
  <c r="U623" i="2" l="1"/>
  <c r="V623" i="2" s="1"/>
  <c r="P624" i="2"/>
  <c r="X624" i="2" l="1"/>
  <c r="Y624" i="2"/>
  <c r="W624" i="2"/>
  <c r="Z624" i="2"/>
  <c r="AA624" i="2"/>
  <c r="R624" i="2"/>
  <c r="Q624" i="2" s="1"/>
  <c r="A625" i="2"/>
  <c r="B625" i="2"/>
  <c r="T624" i="2"/>
  <c r="S624" i="2" s="1"/>
  <c r="U624" i="2" l="1"/>
  <c r="V624" i="2" s="1"/>
  <c r="P625" i="2"/>
  <c r="W625" i="2" l="1"/>
  <c r="X625" i="2"/>
  <c r="Z625" i="2"/>
  <c r="AA625" i="2"/>
  <c r="Y625" i="2"/>
  <c r="R625" i="2"/>
  <c r="Q625" i="2" s="1"/>
  <c r="A626" i="2"/>
  <c r="B626" i="2"/>
  <c r="T625" i="2"/>
  <c r="S625" i="2" s="1"/>
  <c r="U625" i="2" l="1"/>
  <c r="V625" i="2" s="1"/>
  <c r="P626" i="2"/>
  <c r="AA626" i="2" l="1"/>
  <c r="X626" i="2"/>
  <c r="Y626" i="2"/>
  <c r="W626" i="2"/>
  <c r="Z626" i="2"/>
  <c r="R626" i="2"/>
  <c r="Q626" i="2" s="1"/>
  <c r="T626" i="2"/>
  <c r="S626" i="2" s="1"/>
  <c r="A627" i="2"/>
  <c r="B627" i="2"/>
  <c r="U626" i="2" l="1"/>
  <c r="V626" i="2" s="1"/>
  <c r="P627" i="2"/>
  <c r="Y627" i="2" l="1"/>
  <c r="Z627" i="2"/>
  <c r="X627" i="2"/>
  <c r="W627" i="2"/>
  <c r="AA627" i="2"/>
  <c r="R627" i="2"/>
  <c r="Q627" i="2" s="1"/>
  <c r="A628" i="2"/>
  <c r="B628" i="2"/>
  <c r="T627" i="2"/>
  <c r="S627" i="2" s="1"/>
  <c r="P628" i="2" l="1"/>
  <c r="U627" i="2"/>
  <c r="V627" i="2" s="1"/>
  <c r="Z628" i="2" l="1"/>
  <c r="W628" i="2"/>
  <c r="X628" i="2"/>
  <c r="Y628" i="2"/>
  <c r="AA628" i="2"/>
  <c r="R628" i="2"/>
  <c r="Q628" i="2" s="1"/>
  <c r="T628" i="2"/>
  <c r="S628" i="2" s="1"/>
  <c r="A629" i="2"/>
  <c r="B629" i="2"/>
  <c r="U628" i="2" l="1"/>
  <c r="V628" i="2" s="1"/>
  <c r="P629" i="2"/>
  <c r="Z629" i="2" l="1"/>
  <c r="AA629" i="2"/>
  <c r="W629" i="2"/>
  <c r="X629" i="2"/>
  <c r="Y629" i="2"/>
  <c r="R629" i="2"/>
  <c r="Q629" i="2" s="1"/>
  <c r="T629" i="2"/>
  <c r="S629" i="2" s="1"/>
  <c r="A630" i="2"/>
  <c r="B630" i="2"/>
  <c r="P630" i="2" l="1"/>
  <c r="U629" i="2"/>
  <c r="V629" i="2" s="1"/>
  <c r="Y630" i="2" l="1"/>
  <c r="X630" i="2"/>
  <c r="AA630" i="2"/>
  <c r="W630" i="2"/>
  <c r="Z630" i="2"/>
  <c r="R630" i="2"/>
  <c r="Q630" i="2" s="1"/>
  <c r="A631" i="2"/>
  <c r="B631" i="2"/>
  <c r="T630" i="2"/>
  <c r="S630" i="2" s="1"/>
  <c r="P631" i="2" l="1"/>
  <c r="U630" i="2"/>
  <c r="V630" i="2" s="1"/>
  <c r="Z631" i="2" l="1"/>
  <c r="W631" i="2"/>
  <c r="X631" i="2"/>
  <c r="AA631" i="2"/>
  <c r="Y631" i="2"/>
  <c r="R631" i="2"/>
  <c r="Q631" i="2" s="1"/>
  <c r="A632" i="2"/>
  <c r="B632" i="2"/>
  <c r="T631" i="2"/>
  <c r="S631" i="2" s="1"/>
  <c r="U631" i="2" l="1"/>
  <c r="V631" i="2" s="1"/>
  <c r="P632" i="2"/>
  <c r="W632" i="2" l="1"/>
  <c r="Z632" i="2"/>
  <c r="X632" i="2"/>
  <c r="Y632" i="2"/>
  <c r="AA632" i="2"/>
  <c r="R632" i="2"/>
  <c r="Q632" i="2" s="1"/>
  <c r="T632" i="2"/>
  <c r="S632" i="2" s="1"/>
  <c r="A633" i="2"/>
  <c r="B633" i="2"/>
  <c r="U632" i="2" l="1"/>
  <c r="V632" i="2" s="1"/>
  <c r="P633" i="2"/>
  <c r="W633" i="2" l="1"/>
  <c r="Y633" i="2"/>
  <c r="Z633" i="2"/>
  <c r="X633" i="2"/>
  <c r="AA633" i="2"/>
  <c r="R633" i="2"/>
  <c r="Q633" i="2" s="1"/>
  <c r="T633" i="2"/>
  <c r="S633" i="2" s="1"/>
  <c r="A634" i="2"/>
  <c r="B634" i="2"/>
  <c r="U633" i="2" l="1"/>
  <c r="V633" i="2" s="1"/>
  <c r="P634" i="2"/>
  <c r="Z634" i="2" l="1"/>
  <c r="Y634" i="2"/>
  <c r="AA634" i="2"/>
  <c r="W634" i="2"/>
  <c r="X634" i="2"/>
  <c r="R634" i="2"/>
  <c r="Q634" i="2" s="1"/>
  <c r="T634" i="2"/>
  <c r="S634" i="2" s="1"/>
  <c r="A635" i="2"/>
  <c r="B635" i="2"/>
  <c r="U634" i="2" l="1"/>
  <c r="V634" i="2" s="1"/>
  <c r="P635" i="2"/>
  <c r="Y635" i="2" l="1"/>
  <c r="X635" i="2"/>
  <c r="AA635" i="2"/>
  <c r="W635" i="2"/>
  <c r="Z635" i="2"/>
  <c r="R635" i="2"/>
  <c r="Q635" i="2" s="1"/>
  <c r="A636" i="2"/>
  <c r="B636" i="2"/>
  <c r="T635" i="2"/>
  <c r="S635" i="2" s="1"/>
  <c r="U635" i="2" l="1"/>
  <c r="V635" i="2" s="1"/>
  <c r="P636" i="2"/>
  <c r="Y636" i="2" l="1"/>
  <c r="W636" i="2"/>
  <c r="X636" i="2"/>
  <c r="Z636" i="2"/>
  <c r="AA636" i="2"/>
  <c r="R636" i="2"/>
  <c r="Q636" i="2" s="1"/>
  <c r="A637" i="2"/>
  <c r="B637" i="2"/>
  <c r="T636" i="2"/>
  <c r="S636" i="2" s="1"/>
  <c r="P637" i="2" l="1"/>
  <c r="U636" i="2"/>
  <c r="V636" i="2" s="1"/>
  <c r="Y637" i="2" l="1"/>
  <c r="W637" i="2"/>
  <c r="Z637" i="2"/>
  <c r="AA637" i="2"/>
  <c r="X637" i="2"/>
  <c r="R637" i="2"/>
  <c r="Q637" i="2" s="1"/>
  <c r="T637" i="2"/>
  <c r="S637" i="2" s="1"/>
  <c r="A638" i="2"/>
  <c r="B638" i="2"/>
  <c r="P638" i="2" l="1"/>
  <c r="U637" i="2"/>
  <c r="V637" i="2" s="1"/>
  <c r="AA638" i="2" l="1"/>
  <c r="Z638" i="2"/>
  <c r="X638" i="2"/>
  <c r="W638" i="2"/>
  <c r="Y638" i="2"/>
  <c r="R638" i="2"/>
  <c r="Q638" i="2" s="1"/>
  <c r="A639" i="2"/>
  <c r="B639" i="2"/>
  <c r="T638" i="2"/>
  <c r="S638" i="2" s="1"/>
  <c r="P639" i="2" l="1"/>
  <c r="U638" i="2"/>
  <c r="V638" i="2" s="1"/>
  <c r="X639" i="2" l="1"/>
  <c r="Z639" i="2"/>
  <c r="AA639" i="2"/>
  <c r="Y639" i="2"/>
  <c r="W639" i="2"/>
  <c r="R639" i="2"/>
  <c r="Q639" i="2" s="1"/>
  <c r="T639" i="2"/>
  <c r="S639" i="2" s="1"/>
  <c r="A640" i="2"/>
  <c r="B640" i="2"/>
  <c r="U639" i="2" l="1"/>
  <c r="V639" i="2" s="1"/>
  <c r="P640" i="2"/>
  <c r="X640" i="2" l="1"/>
  <c r="Y640" i="2"/>
  <c r="W640" i="2"/>
  <c r="AA640" i="2"/>
  <c r="Z640" i="2"/>
  <c r="R640" i="2"/>
  <c r="Q640" i="2" s="1"/>
  <c r="A641" i="2"/>
  <c r="B641" i="2"/>
  <c r="T640" i="2"/>
  <c r="S640" i="2" s="1"/>
  <c r="U640" i="2" l="1"/>
  <c r="V640" i="2" s="1"/>
  <c r="P641" i="2"/>
  <c r="W641" i="2" l="1"/>
  <c r="X641" i="2"/>
  <c r="Z641" i="2"/>
  <c r="AA641" i="2"/>
  <c r="Y641" i="2"/>
  <c r="R641" i="2"/>
  <c r="Q641" i="2" s="1"/>
  <c r="T641" i="2"/>
  <c r="S641" i="2" s="1"/>
  <c r="A642" i="2"/>
  <c r="B642" i="2"/>
  <c r="U641" i="2" l="1"/>
  <c r="V641" i="2" s="1"/>
  <c r="P642" i="2"/>
  <c r="AA642" i="2" l="1"/>
  <c r="X642" i="2"/>
  <c r="W642" i="2"/>
  <c r="Y642" i="2"/>
  <c r="Z642" i="2"/>
  <c r="R642" i="2"/>
  <c r="Q642" i="2" s="1"/>
  <c r="A643" i="2"/>
  <c r="B643" i="2"/>
  <c r="T642" i="2"/>
  <c r="S642" i="2" s="1"/>
  <c r="U642" i="2" l="1"/>
  <c r="V642" i="2" s="1"/>
  <c r="P643" i="2"/>
  <c r="Y643" i="2" l="1"/>
  <c r="X643" i="2"/>
  <c r="AA643" i="2"/>
  <c r="W643" i="2"/>
  <c r="Z643" i="2"/>
  <c r="R643" i="2"/>
  <c r="Q643" i="2" s="1"/>
  <c r="T643" i="2"/>
  <c r="S643" i="2" s="1"/>
  <c r="A644" i="2"/>
  <c r="B644" i="2"/>
  <c r="U643" i="2" l="1"/>
  <c r="V643" i="2" s="1"/>
  <c r="P644" i="2"/>
  <c r="Z644" i="2" l="1"/>
  <c r="W644" i="2"/>
  <c r="X644" i="2"/>
  <c r="AA644" i="2"/>
  <c r="Y644" i="2"/>
  <c r="R644" i="2"/>
  <c r="Q644" i="2" s="1"/>
  <c r="T644" i="2"/>
  <c r="S644" i="2" s="1"/>
  <c r="A645" i="2"/>
  <c r="B645" i="2"/>
  <c r="U644" i="2" l="1"/>
  <c r="V644" i="2" s="1"/>
  <c r="P645" i="2"/>
  <c r="Z645" i="2" l="1"/>
  <c r="AA645" i="2"/>
  <c r="X645" i="2"/>
  <c r="W645" i="2"/>
  <c r="Y645" i="2"/>
  <c r="R645" i="2"/>
  <c r="Q645" i="2" s="1"/>
  <c r="T645" i="2"/>
  <c r="S645" i="2" s="1"/>
  <c r="A646" i="2"/>
  <c r="B646" i="2"/>
  <c r="U645" i="2" l="1"/>
  <c r="V645" i="2" s="1"/>
  <c r="P646" i="2"/>
  <c r="Y646" i="2" l="1"/>
  <c r="X646" i="2"/>
  <c r="Z646" i="2"/>
  <c r="W646" i="2"/>
  <c r="AA646" i="2"/>
  <c r="R646" i="2"/>
  <c r="Q646" i="2" s="1"/>
  <c r="T646" i="2"/>
  <c r="S646" i="2" s="1"/>
  <c r="A647" i="2"/>
  <c r="B647" i="2"/>
  <c r="U646" i="2" l="1"/>
  <c r="V646" i="2" s="1"/>
  <c r="P647" i="2"/>
  <c r="Z647" i="2" l="1"/>
  <c r="W647" i="2"/>
  <c r="Y647" i="2"/>
  <c r="AA647" i="2"/>
  <c r="X647" i="2"/>
  <c r="R647" i="2"/>
  <c r="Q647" i="2" s="1"/>
  <c r="T647" i="2"/>
  <c r="S647" i="2" s="1"/>
  <c r="A648" i="2"/>
  <c r="B648" i="2"/>
  <c r="U647" i="2" l="1"/>
  <c r="V647" i="2" s="1"/>
  <c r="P648" i="2"/>
  <c r="W648" i="2" l="1"/>
  <c r="Z648" i="2"/>
  <c r="Y648" i="2"/>
  <c r="AA648" i="2"/>
  <c r="X648" i="2"/>
  <c r="R648" i="2"/>
  <c r="Q648" i="2" s="1"/>
  <c r="T648" i="2"/>
  <c r="S648" i="2" s="1"/>
  <c r="A649" i="2"/>
  <c r="B649" i="2"/>
  <c r="U648" i="2" l="1"/>
  <c r="V648" i="2" s="1"/>
  <c r="P649" i="2"/>
  <c r="W649" i="2" l="1"/>
  <c r="Y649" i="2"/>
  <c r="AA649" i="2"/>
  <c r="Z649" i="2"/>
  <c r="X649" i="2"/>
  <c r="R649" i="2"/>
  <c r="Q649" i="2" s="1"/>
  <c r="T649" i="2"/>
  <c r="S649" i="2" s="1"/>
  <c r="A650" i="2"/>
  <c r="B650" i="2"/>
  <c r="U649" i="2" l="1"/>
  <c r="V649" i="2" s="1"/>
  <c r="P650" i="2"/>
  <c r="Z650" i="2" l="1"/>
  <c r="Y650" i="2"/>
  <c r="X650" i="2"/>
  <c r="W650" i="2"/>
  <c r="AA650" i="2"/>
  <c r="R650" i="2"/>
  <c r="Q650" i="2" s="1"/>
  <c r="T650" i="2"/>
  <c r="S650" i="2" s="1"/>
  <c r="A651" i="2"/>
  <c r="B651" i="2"/>
  <c r="U650" i="2" l="1"/>
  <c r="V650" i="2" s="1"/>
  <c r="P651" i="2"/>
  <c r="X651" i="2" l="1"/>
  <c r="AA651" i="2"/>
  <c r="W651" i="2"/>
  <c r="Z651" i="2"/>
  <c r="Y651" i="2"/>
  <c r="R651" i="2"/>
  <c r="Q651" i="2" s="1"/>
  <c r="T651" i="2"/>
  <c r="S651" i="2" s="1"/>
  <c r="A652" i="2"/>
  <c r="B652" i="2"/>
  <c r="U651" i="2" l="1"/>
  <c r="V651" i="2" s="1"/>
  <c r="P652" i="2"/>
  <c r="Y652" i="2" l="1"/>
  <c r="Z652" i="2"/>
  <c r="X652" i="2"/>
  <c r="W652" i="2"/>
  <c r="AA652" i="2"/>
  <c r="R652" i="2"/>
  <c r="Q652" i="2" s="1"/>
  <c r="T652" i="2"/>
  <c r="S652" i="2" s="1"/>
  <c r="A653" i="2"/>
  <c r="B653" i="2"/>
  <c r="U652" i="2" l="1"/>
  <c r="V652" i="2" s="1"/>
  <c r="P653" i="2"/>
  <c r="W653" i="2" l="1"/>
  <c r="Y653" i="2"/>
  <c r="X653" i="2"/>
  <c r="Z653" i="2"/>
  <c r="AA653" i="2"/>
  <c r="R653" i="2"/>
  <c r="Q653" i="2" s="1"/>
  <c r="T653" i="2"/>
  <c r="S653" i="2" s="1"/>
  <c r="A654" i="2"/>
  <c r="B654" i="2"/>
  <c r="U653" i="2" l="1"/>
  <c r="V653" i="2" s="1"/>
  <c r="P654" i="2"/>
  <c r="AA654" i="2" l="1"/>
  <c r="Z654" i="2"/>
  <c r="Y654" i="2"/>
  <c r="W654" i="2"/>
  <c r="X654" i="2"/>
  <c r="R654" i="2"/>
  <c r="Q654" i="2" s="1"/>
  <c r="T654" i="2"/>
  <c r="S654" i="2" s="1"/>
  <c r="A655" i="2"/>
  <c r="B655" i="2"/>
  <c r="P655" i="2" l="1"/>
  <c r="U654" i="2"/>
  <c r="V654" i="2" s="1"/>
  <c r="X655" i="2" l="1"/>
  <c r="Z655" i="2"/>
  <c r="AA655" i="2"/>
  <c r="Y655" i="2"/>
  <c r="W655" i="2"/>
  <c r="R655" i="2"/>
  <c r="Q655" i="2" s="1"/>
  <c r="A656" i="2"/>
  <c r="B656" i="2"/>
  <c r="T655" i="2"/>
  <c r="S655" i="2" s="1"/>
  <c r="P656" i="2" l="1"/>
  <c r="U655" i="2"/>
  <c r="V655" i="2" s="1"/>
  <c r="X656" i="2" l="1"/>
  <c r="W656" i="2"/>
  <c r="Z656" i="2"/>
  <c r="AA656" i="2"/>
  <c r="Y656" i="2"/>
  <c r="R656" i="2"/>
  <c r="Q656" i="2" s="1"/>
  <c r="T656" i="2"/>
  <c r="S656" i="2" s="1"/>
  <c r="A657" i="2"/>
  <c r="B657" i="2"/>
  <c r="P657" i="2" l="1"/>
  <c r="U656" i="2"/>
  <c r="V656" i="2" s="1"/>
  <c r="W657" i="2" l="1"/>
  <c r="X657" i="2"/>
  <c r="Z657" i="2"/>
  <c r="AA657" i="2"/>
  <c r="Y657" i="2"/>
  <c r="R657" i="2"/>
  <c r="Q657" i="2" s="1"/>
  <c r="A658" i="2"/>
  <c r="B658" i="2"/>
  <c r="T657" i="2"/>
  <c r="S657" i="2" s="1"/>
  <c r="P658" i="2" l="1"/>
  <c r="U657" i="2"/>
  <c r="V657" i="2" s="1"/>
  <c r="AA658" i="2" l="1"/>
  <c r="X658" i="2"/>
  <c r="Y658" i="2"/>
  <c r="W658" i="2"/>
  <c r="Z658" i="2"/>
  <c r="R658" i="2"/>
  <c r="Q658" i="2" s="1"/>
  <c r="T658" i="2"/>
  <c r="S658" i="2" s="1"/>
  <c r="A659" i="2"/>
  <c r="B659" i="2"/>
  <c r="U658" i="2" l="1"/>
  <c r="V658" i="2" s="1"/>
  <c r="P659" i="2"/>
  <c r="Y659" i="2" l="1"/>
  <c r="W659" i="2"/>
  <c r="X659" i="2"/>
  <c r="AA659" i="2"/>
  <c r="Z659" i="2"/>
  <c r="R659" i="2"/>
  <c r="Q659" i="2" s="1"/>
  <c r="T659" i="2"/>
  <c r="S659" i="2" s="1"/>
  <c r="A660" i="2"/>
  <c r="B660" i="2"/>
  <c r="U659" i="2" l="1"/>
  <c r="V659" i="2" s="1"/>
  <c r="P660" i="2"/>
  <c r="Z660" i="2" l="1"/>
  <c r="W660" i="2"/>
  <c r="X660" i="2"/>
  <c r="Y660" i="2"/>
  <c r="AA660" i="2"/>
  <c r="R660" i="2"/>
  <c r="Q660" i="2" s="1"/>
  <c r="A661" i="2"/>
  <c r="B661" i="2"/>
  <c r="T660" i="2"/>
  <c r="S660" i="2" s="1"/>
  <c r="U660" i="2" l="1"/>
  <c r="V660" i="2" s="1"/>
  <c r="P661" i="2"/>
  <c r="Z661" i="2" l="1"/>
  <c r="AA661" i="2"/>
  <c r="X661" i="2"/>
  <c r="Y661" i="2"/>
  <c r="W661" i="2"/>
  <c r="R661" i="2"/>
  <c r="Q661" i="2" s="1"/>
  <c r="A662" i="2"/>
  <c r="B662" i="2"/>
  <c r="T661" i="2"/>
  <c r="S661" i="2" s="1"/>
  <c r="U661" i="2" l="1"/>
  <c r="V661" i="2" s="1"/>
  <c r="P662" i="2"/>
  <c r="Y662" i="2" l="1"/>
  <c r="X662" i="2"/>
  <c r="AA662" i="2"/>
  <c r="Z662" i="2"/>
  <c r="W662" i="2"/>
  <c r="R662" i="2"/>
  <c r="Q662" i="2" s="1"/>
  <c r="T662" i="2"/>
  <c r="S662" i="2" s="1"/>
  <c r="A663" i="2"/>
  <c r="B663" i="2"/>
  <c r="U662" i="2" l="1"/>
  <c r="V662" i="2" s="1"/>
  <c r="P663" i="2"/>
  <c r="Z663" i="2" l="1"/>
  <c r="Y663" i="2"/>
  <c r="W663" i="2"/>
  <c r="X663" i="2"/>
  <c r="AA663" i="2"/>
  <c r="R663" i="2"/>
  <c r="Q663" i="2" s="1"/>
  <c r="A664" i="2"/>
  <c r="B664" i="2"/>
  <c r="T663" i="2"/>
  <c r="S663" i="2" s="1"/>
  <c r="P664" i="2" l="1"/>
  <c r="U663" i="2"/>
  <c r="V663" i="2" s="1"/>
  <c r="W664" i="2" l="1"/>
  <c r="Z664" i="2"/>
  <c r="X664" i="2"/>
  <c r="AA664" i="2"/>
  <c r="Y664" i="2"/>
  <c r="R664" i="2"/>
  <c r="Q664" i="2" s="1"/>
  <c r="A665" i="2"/>
  <c r="B665" i="2"/>
  <c r="T664" i="2"/>
  <c r="S664" i="2" s="1"/>
  <c r="P665" i="2" l="1"/>
  <c r="U664" i="2"/>
  <c r="V664" i="2" s="1"/>
  <c r="Y665" i="2" l="1"/>
  <c r="Z665" i="2"/>
  <c r="AA665" i="2"/>
  <c r="W665" i="2"/>
  <c r="X665" i="2"/>
  <c r="R665" i="2"/>
  <c r="Q665" i="2" s="1"/>
  <c r="A666" i="2"/>
  <c r="B666" i="2"/>
  <c r="T665" i="2"/>
  <c r="S665" i="2" s="1"/>
  <c r="P666" i="2" l="1"/>
  <c r="U665" i="2"/>
  <c r="V665" i="2" s="1"/>
  <c r="Z666" i="2" l="1"/>
  <c r="Y666" i="2"/>
  <c r="X666" i="2"/>
  <c r="AA666" i="2"/>
  <c r="W666" i="2"/>
  <c r="R666" i="2"/>
  <c r="Q666" i="2" s="1"/>
  <c r="A667" i="2"/>
  <c r="B667" i="2"/>
  <c r="T666" i="2"/>
  <c r="S666" i="2" s="1"/>
  <c r="P667" i="2" l="1"/>
  <c r="U666" i="2"/>
  <c r="V666" i="2" s="1"/>
  <c r="Z667" i="2" l="1"/>
  <c r="AA667" i="2"/>
  <c r="W667" i="2"/>
  <c r="X667" i="2"/>
  <c r="Y667" i="2"/>
  <c r="R667" i="2"/>
  <c r="Q667" i="2" s="1"/>
  <c r="T667" i="2"/>
  <c r="S667" i="2" s="1"/>
  <c r="A668" i="2"/>
  <c r="B668" i="2"/>
  <c r="U667" i="2" l="1"/>
  <c r="V667" i="2" s="1"/>
  <c r="P668" i="2"/>
  <c r="Y668" i="2" l="1"/>
  <c r="W668" i="2"/>
  <c r="Z668" i="2"/>
  <c r="X668" i="2"/>
  <c r="AA668" i="2"/>
  <c r="R668" i="2"/>
  <c r="Q668" i="2" s="1"/>
  <c r="T668" i="2"/>
  <c r="S668" i="2" s="1"/>
  <c r="A669" i="2"/>
  <c r="B669" i="2"/>
  <c r="U668" i="2" l="1"/>
  <c r="V668" i="2" s="1"/>
  <c r="P669" i="2"/>
  <c r="Y669" i="2" l="1"/>
  <c r="W669" i="2"/>
  <c r="X669" i="2"/>
  <c r="Z669" i="2"/>
  <c r="AA669" i="2"/>
  <c r="R669" i="2"/>
  <c r="Q669" i="2" s="1"/>
  <c r="T669" i="2"/>
  <c r="S669" i="2" s="1"/>
  <c r="A670" i="2"/>
  <c r="B670" i="2"/>
  <c r="U669" i="2" l="1"/>
  <c r="V669" i="2" s="1"/>
  <c r="P670" i="2"/>
  <c r="AA670" i="2" l="1"/>
  <c r="Z670" i="2"/>
  <c r="X670" i="2"/>
  <c r="Y670" i="2"/>
  <c r="W670" i="2"/>
  <c r="R670" i="2"/>
  <c r="Q670" i="2" s="1"/>
  <c r="T670" i="2"/>
  <c r="S670" i="2" s="1"/>
  <c r="A671" i="2"/>
  <c r="B671" i="2"/>
  <c r="P671" i="2" l="1"/>
  <c r="U670" i="2"/>
  <c r="V670" i="2" s="1"/>
  <c r="X671" i="2" l="1"/>
  <c r="Y671" i="2"/>
  <c r="Z671" i="2"/>
  <c r="AA671" i="2"/>
  <c r="W671" i="2"/>
  <c r="R671" i="2"/>
  <c r="Q671" i="2" s="1"/>
  <c r="A672" i="2"/>
  <c r="B672" i="2"/>
  <c r="T671" i="2"/>
  <c r="S671" i="2" s="1"/>
  <c r="P672" i="2" l="1"/>
  <c r="U671" i="2"/>
  <c r="V671" i="2" s="1"/>
  <c r="X672" i="2" l="1"/>
  <c r="Y672" i="2"/>
  <c r="W672" i="2"/>
  <c r="Z672" i="2"/>
  <c r="AA672" i="2"/>
  <c r="R672" i="2"/>
  <c r="Q672" i="2" s="1"/>
  <c r="T672" i="2"/>
  <c r="S672" i="2" s="1"/>
  <c r="A673" i="2"/>
  <c r="B673" i="2"/>
  <c r="U672" i="2" l="1"/>
  <c r="V672" i="2" s="1"/>
  <c r="P673" i="2"/>
  <c r="W673" i="2" l="1"/>
  <c r="X673" i="2"/>
  <c r="Z673" i="2"/>
  <c r="AA673" i="2"/>
  <c r="Y673" i="2"/>
  <c r="R673" i="2"/>
  <c r="Q673" i="2" s="1"/>
  <c r="T673" i="2"/>
  <c r="S673" i="2" s="1"/>
  <c r="A674" i="2"/>
  <c r="B674" i="2"/>
  <c r="U673" i="2" l="1"/>
  <c r="V673" i="2" s="1"/>
  <c r="P674" i="2"/>
  <c r="AA674" i="2" l="1"/>
  <c r="X674" i="2"/>
  <c r="W674" i="2"/>
  <c r="Z674" i="2"/>
  <c r="Y674" i="2"/>
  <c r="R674" i="2"/>
  <c r="Q674" i="2" s="1"/>
  <c r="A675" i="2"/>
  <c r="B675" i="2"/>
  <c r="T674" i="2"/>
  <c r="S674" i="2" s="1"/>
  <c r="U674" i="2" l="1"/>
  <c r="V674" i="2" s="1"/>
  <c r="P675" i="2"/>
  <c r="Y675" i="2" l="1"/>
  <c r="AA675" i="2"/>
  <c r="Z675" i="2"/>
  <c r="W675" i="2"/>
  <c r="X675" i="2"/>
  <c r="R675" i="2"/>
  <c r="Q675" i="2" s="1"/>
  <c r="T675" i="2"/>
  <c r="S675" i="2" s="1"/>
  <c r="A676" i="2"/>
  <c r="B676" i="2"/>
  <c r="U675" i="2" l="1"/>
  <c r="V675" i="2" s="1"/>
  <c r="P676" i="2"/>
  <c r="Z676" i="2" l="1"/>
  <c r="W676" i="2"/>
  <c r="X676" i="2"/>
  <c r="AA676" i="2"/>
  <c r="Y676" i="2"/>
  <c r="R676" i="2"/>
  <c r="Q676" i="2" s="1"/>
  <c r="T676" i="2"/>
  <c r="S676" i="2" s="1"/>
  <c r="A677" i="2"/>
  <c r="B677" i="2"/>
  <c r="U676" i="2" l="1"/>
  <c r="V676" i="2" s="1"/>
  <c r="P677" i="2"/>
  <c r="W677" i="2" l="1"/>
  <c r="Z677" i="2"/>
  <c r="AA677" i="2"/>
  <c r="X677" i="2"/>
  <c r="Y677" i="2"/>
  <c r="R677" i="2"/>
  <c r="Q677" i="2" s="1"/>
  <c r="A678" i="2"/>
  <c r="B678" i="2"/>
  <c r="T677" i="2"/>
  <c r="S677" i="2" s="1"/>
  <c r="U677" i="2" l="1"/>
  <c r="V677" i="2" s="1"/>
  <c r="P678" i="2"/>
  <c r="Y678" i="2" l="1"/>
  <c r="X678" i="2"/>
  <c r="Z678" i="2"/>
  <c r="W678" i="2"/>
  <c r="AA678" i="2"/>
  <c r="R678" i="2"/>
  <c r="Q678" i="2" s="1"/>
  <c r="T678" i="2"/>
  <c r="S678" i="2" s="1"/>
  <c r="A679" i="2"/>
  <c r="B679" i="2"/>
  <c r="P679" i="2" l="1"/>
  <c r="U678" i="2"/>
  <c r="V678" i="2" s="1"/>
  <c r="Z679" i="2" l="1"/>
  <c r="X679" i="2"/>
  <c r="W679" i="2"/>
  <c r="AA679" i="2"/>
  <c r="Y679" i="2"/>
  <c r="R679" i="2"/>
  <c r="Q679" i="2" s="1"/>
  <c r="A680" i="2"/>
  <c r="B680" i="2"/>
  <c r="T679" i="2"/>
  <c r="S679" i="2" s="1"/>
  <c r="U679" i="2" l="1"/>
  <c r="V679" i="2" s="1"/>
  <c r="P680" i="2"/>
  <c r="W680" i="2" l="1"/>
  <c r="Z680" i="2"/>
  <c r="X680" i="2"/>
  <c r="Y680" i="2"/>
  <c r="AA680" i="2"/>
  <c r="R680" i="2"/>
  <c r="Q680" i="2" s="1"/>
  <c r="T680" i="2"/>
  <c r="S680" i="2" s="1"/>
  <c r="A681" i="2"/>
  <c r="B681" i="2"/>
  <c r="U680" i="2" l="1"/>
  <c r="V680" i="2" s="1"/>
  <c r="P681" i="2"/>
  <c r="Y681" i="2" l="1"/>
  <c r="W681" i="2"/>
  <c r="AA681" i="2"/>
  <c r="X681" i="2"/>
  <c r="Z681" i="2"/>
  <c r="R681" i="2"/>
  <c r="Q681" i="2" s="1"/>
  <c r="A682" i="2"/>
  <c r="B682" i="2"/>
  <c r="T681" i="2"/>
  <c r="S681" i="2" s="1"/>
  <c r="U681" i="2" l="1"/>
  <c r="V681" i="2" s="1"/>
  <c r="P682" i="2"/>
  <c r="Z682" i="2" l="1"/>
  <c r="Y682" i="2"/>
  <c r="X682" i="2"/>
  <c r="W682" i="2"/>
  <c r="AA682" i="2"/>
  <c r="R682" i="2"/>
  <c r="Q682" i="2" s="1"/>
  <c r="T682" i="2"/>
  <c r="S682" i="2" s="1"/>
  <c r="A683" i="2"/>
  <c r="B683" i="2"/>
  <c r="U682" i="2" l="1"/>
  <c r="V682" i="2" s="1"/>
  <c r="P683" i="2"/>
  <c r="Z683" i="2" l="1"/>
  <c r="Y683" i="2"/>
  <c r="AA683" i="2"/>
  <c r="X683" i="2"/>
  <c r="W683" i="2"/>
  <c r="R683" i="2"/>
  <c r="Q683" i="2" s="1"/>
  <c r="A684" i="2"/>
  <c r="B684" i="2"/>
  <c r="T683" i="2"/>
  <c r="S683" i="2" s="1"/>
  <c r="U683" i="2" l="1"/>
  <c r="V683" i="2" s="1"/>
  <c r="P684" i="2"/>
  <c r="Y684" i="2" l="1"/>
  <c r="Z684" i="2"/>
  <c r="AA684" i="2"/>
  <c r="X684" i="2"/>
  <c r="W684" i="2"/>
  <c r="R684" i="2"/>
  <c r="Q684" i="2" s="1"/>
  <c r="A685" i="2"/>
  <c r="B685" i="2"/>
  <c r="T684" i="2"/>
  <c r="S684" i="2" s="1"/>
  <c r="P685" i="2" l="1"/>
  <c r="U684" i="2"/>
  <c r="V684" i="2" s="1"/>
  <c r="Y685" i="2" l="1"/>
  <c r="X685" i="2"/>
  <c r="AA685" i="2"/>
  <c r="W685" i="2"/>
  <c r="Z685" i="2"/>
  <c r="R685" i="2"/>
  <c r="Q685" i="2" s="1"/>
  <c r="A686" i="2"/>
  <c r="B686" i="2"/>
  <c r="T685" i="2"/>
  <c r="S685" i="2" s="1"/>
  <c r="U685" i="2" l="1"/>
  <c r="V685" i="2" s="1"/>
  <c r="P686" i="2"/>
  <c r="AA686" i="2" l="1"/>
  <c r="Z686" i="2"/>
  <c r="X686" i="2"/>
  <c r="Y686" i="2"/>
  <c r="W686" i="2"/>
  <c r="R686" i="2"/>
  <c r="Q686" i="2" s="1"/>
  <c r="T686" i="2"/>
  <c r="S686" i="2" s="1"/>
  <c r="A687" i="2"/>
  <c r="B687" i="2"/>
  <c r="P687" i="2" l="1"/>
  <c r="U686" i="2"/>
  <c r="V686" i="2" s="1"/>
  <c r="X687" i="2" l="1"/>
  <c r="AA687" i="2"/>
  <c r="Y687" i="2"/>
  <c r="W687" i="2"/>
  <c r="Z687" i="2"/>
  <c r="R687" i="2"/>
  <c r="Q687" i="2" s="1"/>
  <c r="A688" i="2"/>
  <c r="B688" i="2"/>
  <c r="T687" i="2"/>
  <c r="S687" i="2" s="1"/>
  <c r="U687" i="2" l="1"/>
  <c r="V687" i="2" s="1"/>
  <c r="P688" i="2"/>
  <c r="X688" i="2" l="1"/>
  <c r="Y688" i="2"/>
  <c r="W688" i="2"/>
  <c r="Z688" i="2"/>
  <c r="AA688" i="2"/>
  <c r="R688" i="2"/>
  <c r="Q688" i="2" s="1"/>
  <c r="T688" i="2"/>
  <c r="S688" i="2" s="1"/>
  <c r="A689" i="2"/>
  <c r="B689" i="2"/>
  <c r="U688" i="2" l="1"/>
  <c r="V688" i="2" s="1"/>
  <c r="P689" i="2"/>
  <c r="W689" i="2" l="1"/>
  <c r="X689" i="2"/>
  <c r="Z689" i="2"/>
  <c r="AA689" i="2"/>
  <c r="Y689" i="2"/>
  <c r="R689" i="2"/>
  <c r="Q689" i="2" s="1"/>
  <c r="T689" i="2"/>
  <c r="S689" i="2" s="1"/>
  <c r="A690" i="2"/>
  <c r="B690" i="2"/>
  <c r="U689" i="2" l="1"/>
  <c r="V689" i="2" s="1"/>
  <c r="P690" i="2"/>
  <c r="AA690" i="2" l="1"/>
  <c r="X690" i="2"/>
  <c r="Y690" i="2"/>
  <c r="W690" i="2"/>
  <c r="Z690" i="2"/>
  <c r="R690" i="2"/>
  <c r="Q690" i="2" s="1"/>
  <c r="T690" i="2"/>
  <c r="S690" i="2" s="1"/>
  <c r="A691" i="2"/>
  <c r="B691" i="2"/>
  <c r="P691" i="2" l="1"/>
  <c r="U690" i="2"/>
  <c r="V690" i="2" s="1"/>
  <c r="Y691" i="2" l="1"/>
  <c r="Z691" i="2"/>
  <c r="X691" i="2"/>
  <c r="W691" i="2"/>
  <c r="AA691" i="2"/>
  <c r="R691" i="2"/>
  <c r="Q691" i="2" s="1"/>
  <c r="T691" i="2"/>
  <c r="S691" i="2" s="1"/>
  <c r="A692" i="2"/>
  <c r="B692" i="2"/>
  <c r="U691" i="2" l="1"/>
  <c r="V691" i="2" s="1"/>
  <c r="P692" i="2"/>
  <c r="Z692" i="2" l="1"/>
  <c r="W692" i="2"/>
  <c r="X692" i="2"/>
  <c r="Y692" i="2"/>
  <c r="AA692" i="2"/>
  <c r="R692" i="2"/>
  <c r="Q692" i="2" s="1"/>
  <c r="T692" i="2"/>
  <c r="S692" i="2" s="1"/>
  <c r="A693" i="2"/>
  <c r="B693" i="2"/>
  <c r="U692" i="2" l="1"/>
  <c r="V692" i="2" s="1"/>
  <c r="P693" i="2"/>
  <c r="Z693" i="2" l="1"/>
  <c r="AA693" i="2"/>
  <c r="W693" i="2"/>
  <c r="X693" i="2"/>
  <c r="Y693" i="2"/>
  <c r="R693" i="2"/>
  <c r="Q693" i="2" s="1"/>
  <c r="A694" i="2"/>
  <c r="B694" i="2"/>
  <c r="T693" i="2"/>
  <c r="S693" i="2" s="1"/>
  <c r="U693" i="2" l="1"/>
  <c r="V693" i="2" s="1"/>
  <c r="P694" i="2"/>
  <c r="AA694" i="2" l="1"/>
  <c r="Y694" i="2"/>
  <c r="X694" i="2"/>
  <c r="W694" i="2"/>
  <c r="Z694" i="2"/>
  <c r="R694" i="2"/>
  <c r="Q694" i="2" s="1"/>
  <c r="T694" i="2"/>
  <c r="S694" i="2" s="1"/>
  <c r="A695" i="2"/>
  <c r="B695" i="2"/>
  <c r="U694" i="2" l="1"/>
  <c r="V694" i="2" s="1"/>
  <c r="P695" i="2"/>
  <c r="Z695" i="2" l="1"/>
  <c r="W695" i="2"/>
  <c r="AA695" i="2"/>
  <c r="X695" i="2"/>
  <c r="Y695" i="2"/>
  <c r="R695" i="2"/>
  <c r="Q695" i="2" s="1"/>
  <c r="A696" i="2"/>
  <c r="B696" i="2"/>
  <c r="T695" i="2"/>
  <c r="S695" i="2" s="1"/>
  <c r="U695" i="2" l="1"/>
  <c r="V695" i="2" s="1"/>
  <c r="P696" i="2"/>
  <c r="W696" i="2" l="1"/>
  <c r="Z696" i="2"/>
  <c r="Y696" i="2"/>
  <c r="X696" i="2"/>
  <c r="AA696" i="2"/>
  <c r="R696" i="2"/>
  <c r="Q696" i="2" s="1"/>
  <c r="A697" i="2"/>
  <c r="B697" i="2"/>
  <c r="T696" i="2"/>
  <c r="S696" i="2" s="1"/>
  <c r="U696" i="2" l="1"/>
  <c r="V696" i="2" s="1"/>
  <c r="P697" i="2"/>
  <c r="W697" i="2" l="1"/>
  <c r="Y697" i="2"/>
  <c r="Z697" i="2"/>
  <c r="X697" i="2"/>
  <c r="AA697" i="2"/>
  <c r="R697" i="2"/>
  <c r="Q697" i="2" s="1"/>
  <c r="A698" i="2"/>
  <c r="B698" i="2"/>
  <c r="T697" i="2"/>
  <c r="S697" i="2" s="1"/>
  <c r="U697" i="2" l="1"/>
  <c r="V697" i="2" s="1"/>
  <c r="P698" i="2"/>
  <c r="Z698" i="2" l="1"/>
  <c r="Y698" i="2"/>
  <c r="AA698" i="2"/>
  <c r="X698" i="2"/>
  <c r="W698" i="2"/>
  <c r="R698" i="2"/>
  <c r="Q698" i="2" s="1"/>
  <c r="A699" i="2"/>
  <c r="B699" i="2"/>
  <c r="T698" i="2"/>
  <c r="S698" i="2" s="1"/>
  <c r="U698" i="2" l="1"/>
  <c r="V698" i="2" s="1"/>
  <c r="P699" i="2"/>
  <c r="Y699" i="2" l="1"/>
  <c r="X699" i="2"/>
  <c r="AA699" i="2"/>
  <c r="Z699" i="2"/>
  <c r="W699" i="2"/>
  <c r="R699" i="2"/>
  <c r="Q699" i="2" s="1"/>
  <c r="T699" i="2"/>
  <c r="S699" i="2" s="1"/>
  <c r="A700" i="2"/>
  <c r="B700" i="2"/>
  <c r="U699" i="2" l="1"/>
  <c r="V699" i="2" s="1"/>
  <c r="P700" i="2"/>
  <c r="Y700" i="2" l="1"/>
  <c r="W700" i="2"/>
  <c r="X700" i="2"/>
  <c r="Z700" i="2"/>
  <c r="AA700" i="2"/>
  <c r="R700" i="2"/>
  <c r="Q700" i="2" s="1"/>
  <c r="A701" i="2"/>
  <c r="B701" i="2"/>
  <c r="T700" i="2"/>
  <c r="S700" i="2" s="1"/>
  <c r="P701" i="2" l="1"/>
  <c r="U700" i="2"/>
  <c r="V700" i="2" s="1"/>
  <c r="Y701" i="2" l="1"/>
  <c r="W701" i="2"/>
  <c r="Z701" i="2"/>
  <c r="AA701" i="2"/>
  <c r="X701" i="2"/>
  <c r="R701" i="2"/>
  <c r="Q701" i="2" s="1"/>
  <c r="T701" i="2"/>
  <c r="S701" i="2" s="1"/>
  <c r="A702" i="2"/>
  <c r="B702" i="2"/>
  <c r="U701" i="2" l="1"/>
  <c r="V701" i="2" s="1"/>
  <c r="P702" i="2"/>
  <c r="Z702" i="2" l="1"/>
  <c r="X702" i="2"/>
  <c r="AA702" i="2"/>
  <c r="Y702" i="2"/>
  <c r="W702" i="2"/>
  <c r="R702" i="2"/>
  <c r="Q702" i="2" s="1"/>
  <c r="T702" i="2"/>
  <c r="S702" i="2" s="1"/>
  <c r="A703" i="2"/>
  <c r="B703" i="2"/>
  <c r="P703" i="2" l="1"/>
  <c r="U702" i="2"/>
  <c r="V702" i="2" s="1"/>
  <c r="X703" i="2" l="1"/>
  <c r="Z703" i="2"/>
  <c r="Y703" i="2"/>
  <c r="W703" i="2"/>
  <c r="AA703" i="2"/>
  <c r="R703" i="2"/>
  <c r="Q703" i="2" s="1"/>
  <c r="A704" i="2"/>
  <c r="B704" i="2"/>
  <c r="T703" i="2"/>
  <c r="S703" i="2" s="1"/>
  <c r="U703" i="2" l="1"/>
  <c r="V703" i="2" s="1"/>
  <c r="P704" i="2"/>
  <c r="X704" i="2" l="1"/>
  <c r="Y704" i="2"/>
  <c r="AA704" i="2"/>
  <c r="W704" i="2"/>
  <c r="Z704" i="2"/>
  <c r="R704" i="2"/>
  <c r="Q704" i="2" s="1"/>
  <c r="T704" i="2"/>
  <c r="S704" i="2" s="1"/>
  <c r="A705" i="2"/>
  <c r="B705" i="2"/>
  <c r="P705" i="2" l="1"/>
  <c r="U704" i="2"/>
  <c r="V704" i="2" s="1"/>
  <c r="W705" i="2" l="1"/>
  <c r="X705" i="2"/>
  <c r="Z705" i="2"/>
  <c r="AA705" i="2"/>
  <c r="Y705" i="2"/>
  <c r="R705" i="2"/>
  <c r="Q705" i="2" s="1"/>
  <c r="T705" i="2"/>
  <c r="S705" i="2" s="1"/>
  <c r="A706" i="2"/>
  <c r="B706" i="2"/>
  <c r="U705" i="2" l="1"/>
  <c r="V705" i="2" s="1"/>
  <c r="P706" i="2"/>
  <c r="AA706" i="2" l="1"/>
  <c r="X706" i="2"/>
  <c r="W706" i="2"/>
  <c r="Y706" i="2"/>
  <c r="Z706" i="2"/>
  <c r="R706" i="2"/>
  <c r="Q706" i="2" s="1"/>
  <c r="T706" i="2"/>
  <c r="S706" i="2" s="1"/>
  <c r="A707" i="2"/>
  <c r="B707" i="2"/>
  <c r="U706" i="2" l="1"/>
  <c r="V706" i="2" s="1"/>
  <c r="P707" i="2"/>
  <c r="Y707" i="2" l="1"/>
  <c r="X707" i="2"/>
  <c r="AA707" i="2"/>
  <c r="W707" i="2"/>
  <c r="Z707" i="2"/>
  <c r="R707" i="2"/>
  <c r="Q707" i="2" s="1"/>
  <c r="T707" i="2"/>
  <c r="S707" i="2" s="1"/>
  <c r="A708" i="2"/>
  <c r="B708" i="2"/>
  <c r="U707" i="2" l="1"/>
  <c r="V707" i="2" s="1"/>
  <c r="P708" i="2"/>
  <c r="Z708" i="2" l="1"/>
  <c r="W708" i="2"/>
  <c r="X708" i="2"/>
  <c r="AA708" i="2"/>
  <c r="Y708" i="2"/>
  <c r="R708" i="2"/>
  <c r="Q708" i="2" s="1"/>
  <c r="A709" i="2"/>
  <c r="B709" i="2"/>
  <c r="T708" i="2"/>
  <c r="S708" i="2" s="1"/>
  <c r="U708" i="2" l="1"/>
  <c r="V708" i="2" s="1"/>
  <c r="P709" i="2"/>
  <c r="Z709" i="2" l="1"/>
  <c r="AA709" i="2"/>
  <c r="X709" i="2"/>
  <c r="W709" i="2"/>
  <c r="Y709" i="2"/>
  <c r="R709" i="2"/>
  <c r="Q709" i="2" s="1"/>
  <c r="T709" i="2"/>
  <c r="S709" i="2" s="1"/>
  <c r="A710" i="2"/>
  <c r="B710" i="2"/>
  <c r="P710" i="2" l="1"/>
  <c r="U709" i="2"/>
  <c r="V709" i="2" s="1"/>
  <c r="Y710" i="2" l="1"/>
  <c r="AA710" i="2"/>
  <c r="X710" i="2"/>
  <c r="Z710" i="2"/>
  <c r="W710" i="2"/>
  <c r="R710" i="2"/>
  <c r="Q710" i="2" s="1"/>
  <c r="T710" i="2"/>
  <c r="S710" i="2" s="1"/>
  <c r="A711" i="2"/>
  <c r="B711" i="2"/>
  <c r="U710" i="2" l="1"/>
  <c r="V710" i="2" s="1"/>
  <c r="P711" i="2"/>
  <c r="Z711" i="2" l="1"/>
  <c r="W711" i="2"/>
  <c r="Y711" i="2"/>
  <c r="AA711" i="2"/>
  <c r="X711" i="2"/>
  <c r="R711" i="2"/>
  <c r="Q711" i="2" s="1"/>
  <c r="A712" i="2"/>
  <c r="B712" i="2"/>
  <c r="T711" i="2"/>
  <c r="S711" i="2" s="1"/>
  <c r="U711" i="2" l="1"/>
  <c r="V711" i="2" s="1"/>
  <c r="P712" i="2"/>
  <c r="W712" i="2" l="1"/>
  <c r="Z712" i="2"/>
  <c r="X712" i="2"/>
  <c r="Y712" i="2"/>
  <c r="AA712" i="2"/>
  <c r="R712" i="2"/>
  <c r="Q712" i="2" s="1"/>
  <c r="T712" i="2"/>
  <c r="S712" i="2" s="1"/>
  <c r="A713" i="2"/>
  <c r="B713" i="2"/>
  <c r="P713" i="2" l="1"/>
  <c r="U712" i="2"/>
  <c r="V712" i="2" s="1"/>
  <c r="W713" i="2" l="1"/>
  <c r="Y713" i="2"/>
  <c r="AA713" i="2"/>
  <c r="Z713" i="2"/>
  <c r="X713" i="2"/>
  <c r="R713" i="2"/>
  <c r="Q713" i="2" s="1"/>
  <c r="T713" i="2"/>
  <c r="S713" i="2" s="1"/>
  <c r="A714" i="2"/>
  <c r="B714" i="2"/>
  <c r="U713" i="2" l="1"/>
  <c r="V713" i="2" s="1"/>
  <c r="P714" i="2"/>
  <c r="AA714" i="2" l="1"/>
  <c r="Z714" i="2"/>
  <c r="Y714" i="2"/>
  <c r="W714" i="2"/>
  <c r="X714" i="2"/>
  <c r="R714" i="2"/>
  <c r="Q714" i="2" s="1"/>
  <c r="A715" i="2"/>
  <c r="B715" i="2"/>
  <c r="T714" i="2"/>
  <c r="S714" i="2" s="1"/>
  <c r="U714" i="2" l="1"/>
  <c r="V714" i="2" s="1"/>
  <c r="P715" i="2"/>
  <c r="X715" i="2" l="1"/>
  <c r="Y715" i="2"/>
  <c r="W715" i="2"/>
  <c r="Z715" i="2"/>
  <c r="AA715" i="2"/>
  <c r="R715" i="2"/>
  <c r="Q715" i="2" s="1"/>
  <c r="T715" i="2"/>
  <c r="S715" i="2" s="1"/>
  <c r="A716" i="2"/>
  <c r="B716" i="2"/>
  <c r="U715" i="2" l="1"/>
  <c r="V715" i="2" s="1"/>
  <c r="P716" i="2"/>
  <c r="Y716" i="2" l="1"/>
  <c r="Z716" i="2"/>
  <c r="X716" i="2"/>
  <c r="W716" i="2"/>
  <c r="AA716" i="2"/>
  <c r="R716" i="2"/>
  <c r="Q716" i="2" s="1"/>
  <c r="T716" i="2"/>
  <c r="S716" i="2" s="1"/>
  <c r="A717" i="2"/>
  <c r="B717" i="2"/>
  <c r="P717" i="2" l="1"/>
  <c r="U716" i="2"/>
  <c r="V716" i="2" s="1"/>
  <c r="W717" i="2" l="1"/>
  <c r="Y717" i="2"/>
  <c r="X717" i="2"/>
  <c r="Z717" i="2"/>
  <c r="AA717" i="2"/>
  <c r="R717" i="2"/>
  <c r="Q717" i="2" s="1"/>
  <c r="T717" i="2"/>
  <c r="S717" i="2" s="1"/>
  <c r="A718" i="2"/>
  <c r="B718" i="2"/>
  <c r="U717" i="2" l="1"/>
  <c r="V717" i="2" s="1"/>
  <c r="P718" i="2"/>
  <c r="Z718" i="2" l="1"/>
  <c r="AA718" i="2"/>
  <c r="Y718" i="2"/>
  <c r="W718" i="2"/>
  <c r="X718" i="2"/>
  <c r="R718" i="2"/>
  <c r="Q718" i="2" s="1"/>
  <c r="T718" i="2"/>
  <c r="S718" i="2" s="1"/>
  <c r="A719" i="2"/>
  <c r="B719" i="2"/>
  <c r="P719" i="2" l="1"/>
  <c r="U718" i="2"/>
  <c r="V718" i="2" s="1"/>
  <c r="X719" i="2" l="1"/>
  <c r="Z719" i="2"/>
  <c r="AA719" i="2"/>
  <c r="Y719" i="2"/>
  <c r="W719" i="2"/>
  <c r="R719" i="2"/>
  <c r="Q719" i="2" s="1"/>
  <c r="T719" i="2"/>
  <c r="S719" i="2" s="1"/>
  <c r="A720" i="2"/>
  <c r="B720" i="2"/>
  <c r="U719" i="2" l="1"/>
  <c r="V719" i="2" s="1"/>
  <c r="P720" i="2"/>
  <c r="X720" i="2" l="1"/>
  <c r="W720" i="2"/>
  <c r="Z720" i="2"/>
  <c r="AA720" i="2"/>
  <c r="Y720" i="2"/>
  <c r="R720" i="2"/>
  <c r="Q720" i="2" s="1"/>
  <c r="T720" i="2"/>
  <c r="S720" i="2" s="1"/>
  <c r="A721" i="2"/>
  <c r="B721" i="2"/>
  <c r="P721" i="2" l="1"/>
  <c r="U720" i="2"/>
  <c r="V720" i="2" s="1"/>
  <c r="W721" i="2" l="1"/>
  <c r="X721" i="2"/>
  <c r="Z721" i="2"/>
  <c r="AA721" i="2"/>
  <c r="Y721" i="2"/>
  <c r="R721" i="2"/>
  <c r="Q721" i="2" s="1"/>
  <c r="A722" i="2"/>
  <c r="B722" i="2"/>
  <c r="T721" i="2"/>
  <c r="S721" i="2" s="1"/>
  <c r="U721" i="2" l="1"/>
  <c r="V721" i="2" s="1"/>
  <c r="P722" i="2"/>
  <c r="AA722" i="2" l="1"/>
  <c r="X722" i="2"/>
  <c r="Y722" i="2"/>
  <c r="W722" i="2"/>
  <c r="Z722" i="2"/>
  <c r="R722" i="2"/>
  <c r="Q722" i="2" s="1"/>
  <c r="A723" i="2"/>
  <c r="B723" i="2"/>
  <c r="T722" i="2"/>
  <c r="S722" i="2" s="1"/>
  <c r="U722" i="2" l="1"/>
  <c r="V722" i="2" s="1"/>
  <c r="P723" i="2"/>
  <c r="Y723" i="2" l="1"/>
  <c r="W723" i="2"/>
  <c r="X723" i="2"/>
  <c r="Z723" i="2"/>
  <c r="AA723" i="2"/>
  <c r="R723" i="2"/>
  <c r="Q723" i="2" s="1"/>
  <c r="T723" i="2"/>
  <c r="S723" i="2" s="1"/>
  <c r="A724" i="2"/>
  <c r="B724" i="2"/>
  <c r="U723" i="2" l="1"/>
  <c r="V723" i="2" s="1"/>
  <c r="P724" i="2"/>
  <c r="Z724" i="2" l="1"/>
  <c r="W724" i="2"/>
  <c r="X724" i="2"/>
  <c r="Y724" i="2"/>
  <c r="AA724" i="2"/>
  <c r="R724" i="2"/>
  <c r="Q724" i="2" s="1"/>
  <c r="A725" i="2"/>
  <c r="B725" i="2"/>
  <c r="T724" i="2"/>
  <c r="S724" i="2" s="1"/>
  <c r="U724" i="2" l="1"/>
  <c r="V724" i="2" s="1"/>
  <c r="P725" i="2"/>
  <c r="Z725" i="2" l="1"/>
  <c r="AA725" i="2"/>
  <c r="X725" i="2"/>
  <c r="W725" i="2"/>
  <c r="Y725" i="2"/>
  <c r="R725" i="2"/>
  <c r="Q725" i="2" s="1"/>
  <c r="A726" i="2"/>
  <c r="B726" i="2"/>
  <c r="T725" i="2"/>
  <c r="S725" i="2" s="1"/>
  <c r="U725" i="2" l="1"/>
  <c r="V725" i="2" s="1"/>
  <c r="P726" i="2"/>
  <c r="Y726" i="2" l="1"/>
  <c r="X726" i="2"/>
  <c r="Z726" i="2"/>
  <c r="AA726" i="2"/>
  <c r="W726" i="2"/>
  <c r="R726" i="2"/>
  <c r="Q726" i="2" s="1"/>
  <c r="A727" i="2"/>
  <c r="B727" i="2"/>
  <c r="T726" i="2"/>
  <c r="S726" i="2" s="1"/>
  <c r="U726" i="2" l="1"/>
  <c r="V726" i="2" s="1"/>
  <c r="P727" i="2"/>
  <c r="Z727" i="2" l="1"/>
  <c r="Y727" i="2"/>
  <c r="W727" i="2"/>
  <c r="X727" i="2"/>
  <c r="AA727" i="2"/>
  <c r="R727" i="2"/>
  <c r="Q727" i="2" s="1"/>
  <c r="A728" i="2"/>
  <c r="B728" i="2"/>
  <c r="T727" i="2"/>
  <c r="S727" i="2" s="1"/>
  <c r="U727" i="2" l="1"/>
  <c r="V727" i="2" s="1"/>
  <c r="P728" i="2"/>
  <c r="W728" i="2" l="1"/>
  <c r="Z728" i="2"/>
  <c r="Y728" i="2"/>
  <c r="AA728" i="2"/>
  <c r="X728" i="2"/>
  <c r="R728" i="2"/>
  <c r="Q728" i="2" s="1"/>
  <c r="T728" i="2"/>
  <c r="S728" i="2" s="1"/>
  <c r="A729" i="2"/>
  <c r="B729" i="2"/>
  <c r="U728" i="2" l="1"/>
  <c r="V728" i="2" s="1"/>
  <c r="P729" i="2"/>
  <c r="Y729" i="2" l="1"/>
  <c r="Z729" i="2"/>
  <c r="W729" i="2"/>
  <c r="AA729" i="2"/>
  <c r="X729" i="2"/>
  <c r="R729" i="2"/>
  <c r="Q729" i="2" s="1"/>
  <c r="T729" i="2"/>
  <c r="S729" i="2" s="1"/>
  <c r="A730" i="2"/>
  <c r="B730" i="2"/>
  <c r="P730" i="2" l="1"/>
  <c r="U729" i="2"/>
  <c r="V729" i="2" s="1"/>
  <c r="Z730" i="2" l="1"/>
  <c r="AA730" i="2"/>
  <c r="Y730" i="2"/>
  <c r="X730" i="2"/>
  <c r="W730" i="2"/>
  <c r="R730" i="2"/>
  <c r="Q730" i="2" s="1"/>
  <c r="T730" i="2"/>
  <c r="S730" i="2" s="1"/>
  <c r="A731" i="2"/>
  <c r="B731" i="2"/>
  <c r="U730" i="2" l="1"/>
  <c r="V730" i="2" s="1"/>
  <c r="P731" i="2"/>
  <c r="Z731" i="2" l="1"/>
  <c r="AA731" i="2"/>
  <c r="X731" i="2"/>
  <c r="W731" i="2"/>
  <c r="Y731" i="2"/>
  <c r="R731" i="2"/>
  <c r="Q731" i="2" s="1"/>
  <c r="T731" i="2"/>
  <c r="S731" i="2" s="1"/>
  <c r="A732" i="2"/>
  <c r="B732" i="2"/>
  <c r="P732" i="2" l="1"/>
  <c r="U731" i="2"/>
  <c r="V731" i="2" s="1"/>
  <c r="Y732" i="2" l="1"/>
  <c r="W732" i="2"/>
  <c r="Z732" i="2"/>
  <c r="X732" i="2"/>
  <c r="AA732" i="2"/>
  <c r="R732" i="2"/>
  <c r="Q732" i="2" s="1"/>
  <c r="T732" i="2"/>
  <c r="S732" i="2" s="1"/>
  <c r="A733" i="2"/>
  <c r="B733" i="2"/>
  <c r="U732" i="2" l="1"/>
  <c r="V732" i="2" s="1"/>
  <c r="P733" i="2"/>
  <c r="Y733" i="2" l="1"/>
  <c r="W733" i="2"/>
  <c r="X733" i="2"/>
  <c r="Z733" i="2"/>
  <c r="AA733" i="2"/>
  <c r="R733" i="2"/>
  <c r="Q733" i="2" s="1"/>
  <c r="T733" i="2"/>
  <c r="S733" i="2" s="1"/>
  <c r="A734" i="2"/>
  <c r="B734" i="2"/>
  <c r="U733" i="2" l="1"/>
  <c r="V733" i="2" s="1"/>
  <c r="P734" i="2"/>
  <c r="AA734" i="2" l="1"/>
  <c r="Z734" i="2"/>
  <c r="X734" i="2"/>
  <c r="W734" i="2"/>
  <c r="Y734" i="2"/>
  <c r="R734" i="2"/>
  <c r="Q734" i="2" s="1"/>
  <c r="A735" i="2"/>
  <c r="B735" i="2"/>
  <c r="T734" i="2"/>
  <c r="S734" i="2" s="1"/>
  <c r="P735" i="2" l="1"/>
  <c r="U734" i="2"/>
  <c r="V734" i="2" s="1"/>
  <c r="X735" i="2" l="1"/>
  <c r="Y735" i="2"/>
  <c r="W735" i="2"/>
  <c r="AA735" i="2"/>
  <c r="Z735" i="2"/>
  <c r="R735" i="2"/>
  <c r="Q735" i="2" s="1"/>
  <c r="T735" i="2"/>
  <c r="S735" i="2" s="1"/>
  <c r="A736" i="2"/>
  <c r="B736" i="2"/>
  <c r="U735" i="2" l="1"/>
  <c r="V735" i="2" s="1"/>
  <c r="P736" i="2"/>
  <c r="Y736" i="2" l="1"/>
  <c r="X736" i="2"/>
  <c r="W736" i="2"/>
  <c r="Z736" i="2"/>
  <c r="AA736" i="2"/>
  <c r="R736" i="2"/>
  <c r="Q736" i="2" s="1"/>
  <c r="A737" i="2"/>
  <c r="B737" i="2"/>
  <c r="T736" i="2"/>
  <c r="S736" i="2" s="1"/>
  <c r="U736" i="2" l="1"/>
  <c r="V736" i="2" s="1"/>
  <c r="P737" i="2"/>
  <c r="W737" i="2" l="1"/>
  <c r="X737" i="2"/>
  <c r="Z737" i="2"/>
  <c r="AA737" i="2"/>
  <c r="Y737" i="2"/>
  <c r="R737" i="2"/>
  <c r="Q737" i="2" s="1"/>
  <c r="T737" i="2"/>
  <c r="S737" i="2" s="1"/>
  <c r="A738" i="2"/>
  <c r="B738" i="2"/>
  <c r="U737" i="2" l="1"/>
  <c r="V737" i="2" s="1"/>
  <c r="P738" i="2"/>
  <c r="AA738" i="2" l="1"/>
  <c r="X738" i="2"/>
  <c r="W738" i="2"/>
  <c r="Z738" i="2"/>
  <c r="Y738" i="2"/>
  <c r="R738" i="2"/>
  <c r="Q738" i="2" s="1"/>
  <c r="T738" i="2"/>
  <c r="S738" i="2" s="1"/>
  <c r="A739" i="2"/>
  <c r="B739" i="2"/>
  <c r="U738" i="2" l="1"/>
  <c r="V738" i="2" s="1"/>
  <c r="P739" i="2"/>
  <c r="Y739" i="2" l="1"/>
  <c r="AA739" i="2"/>
  <c r="Z739" i="2"/>
  <c r="W739" i="2"/>
  <c r="X739" i="2"/>
  <c r="R739" i="2"/>
  <c r="Q739" i="2" s="1"/>
  <c r="T739" i="2"/>
  <c r="S739" i="2" s="1"/>
  <c r="A740" i="2"/>
  <c r="B740" i="2"/>
  <c r="U739" i="2" l="1"/>
  <c r="V739" i="2" s="1"/>
  <c r="P740" i="2"/>
  <c r="Z740" i="2" l="1"/>
  <c r="W740" i="2"/>
  <c r="X740" i="2"/>
  <c r="AA740" i="2"/>
  <c r="Y740" i="2"/>
  <c r="R740" i="2"/>
  <c r="Q740" i="2" s="1"/>
  <c r="T740" i="2"/>
  <c r="S740" i="2" s="1"/>
  <c r="A741" i="2"/>
  <c r="B741" i="2"/>
  <c r="U740" i="2" l="1"/>
  <c r="V740" i="2" s="1"/>
  <c r="P741" i="2"/>
  <c r="W741" i="2" l="1"/>
  <c r="Z741" i="2"/>
  <c r="AA741" i="2"/>
  <c r="X741" i="2"/>
  <c r="Y741" i="2"/>
  <c r="R741" i="2"/>
  <c r="Q741" i="2" s="1"/>
  <c r="A742" i="2"/>
  <c r="B742" i="2"/>
  <c r="T741" i="2"/>
  <c r="S741" i="2" s="1"/>
  <c r="U741" i="2" l="1"/>
  <c r="V741" i="2" s="1"/>
  <c r="P742" i="2"/>
  <c r="Y742" i="2" l="1"/>
  <c r="X742" i="2"/>
  <c r="AA742" i="2"/>
  <c r="Z742" i="2"/>
  <c r="W742" i="2"/>
  <c r="R742" i="2"/>
  <c r="Q742" i="2" s="1"/>
  <c r="T742" i="2"/>
  <c r="S742" i="2" s="1"/>
  <c r="A743" i="2"/>
  <c r="B743" i="2"/>
  <c r="U742" i="2" l="1"/>
  <c r="V742" i="2" s="1"/>
  <c r="P743" i="2"/>
  <c r="Z743" i="2" l="1"/>
  <c r="X743" i="2"/>
  <c r="W743" i="2"/>
  <c r="AA743" i="2"/>
  <c r="Y743" i="2"/>
  <c r="R743" i="2"/>
  <c r="Q743" i="2" s="1"/>
  <c r="T743" i="2"/>
  <c r="S743" i="2" s="1"/>
  <c r="A744" i="2"/>
  <c r="B744" i="2"/>
  <c r="U743" i="2" l="1"/>
  <c r="V743" i="2" s="1"/>
  <c r="P744" i="2"/>
  <c r="W744" i="2" l="1"/>
  <c r="Z744" i="2"/>
  <c r="Y744" i="2"/>
  <c r="X744" i="2"/>
  <c r="AA744" i="2"/>
  <c r="R744" i="2"/>
  <c r="Q744" i="2" s="1"/>
  <c r="T744" i="2"/>
  <c r="S744" i="2" s="1"/>
  <c r="A745" i="2"/>
  <c r="B745" i="2"/>
  <c r="P745" i="2" l="1"/>
  <c r="U744" i="2"/>
  <c r="V744" i="2" s="1"/>
  <c r="Y745" i="2" l="1"/>
  <c r="AA745" i="2"/>
  <c r="X745" i="2"/>
  <c r="W745" i="2"/>
  <c r="Z745" i="2"/>
  <c r="R745" i="2"/>
  <c r="Q745" i="2" s="1"/>
  <c r="A746" i="2"/>
  <c r="B746" i="2"/>
  <c r="T745" i="2"/>
  <c r="S745" i="2" s="1"/>
  <c r="P746" i="2" l="1"/>
  <c r="U745" i="2"/>
  <c r="V745" i="2" s="1"/>
  <c r="Z746" i="2" l="1"/>
  <c r="Y746" i="2"/>
  <c r="X746" i="2"/>
  <c r="W746" i="2"/>
  <c r="AA746" i="2"/>
  <c r="R746" i="2"/>
  <c r="Q746" i="2" s="1"/>
  <c r="T746" i="2"/>
  <c r="S746" i="2" s="1"/>
  <c r="A747" i="2"/>
  <c r="B747" i="2"/>
  <c r="P747" i="2" l="1"/>
  <c r="U746" i="2"/>
  <c r="V746" i="2" s="1"/>
  <c r="Z747" i="2" l="1"/>
  <c r="Y747" i="2"/>
  <c r="AA747" i="2"/>
  <c r="X747" i="2"/>
  <c r="W747" i="2"/>
  <c r="R747" i="2"/>
  <c r="Q747" i="2" s="1"/>
  <c r="A748" i="2"/>
  <c r="B748" i="2"/>
  <c r="T747" i="2"/>
  <c r="S747" i="2" s="1"/>
  <c r="U747" i="2" l="1"/>
  <c r="V747" i="2" s="1"/>
  <c r="P748" i="2"/>
  <c r="Y748" i="2" l="1"/>
  <c r="Z748" i="2"/>
  <c r="X748" i="2"/>
  <c r="W748" i="2"/>
  <c r="AA748" i="2"/>
  <c r="R748" i="2"/>
  <c r="Q748" i="2" s="1"/>
  <c r="T748" i="2"/>
  <c r="S748" i="2" s="1"/>
  <c r="A749" i="2"/>
  <c r="B749" i="2"/>
  <c r="P749" i="2" l="1"/>
  <c r="U748" i="2"/>
  <c r="V748" i="2" s="1"/>
  <c r="Y749" i="2" l="1"/>
  <c r="X749" i="2"/>
  <c r="AA749" i="2"/>
  <c r="W749" i="2"/>
  <c r="Z749" i="2"/>
  <c r="R749" i="2"/>
  <c r="Q749" i="2" s="1"/>
  <c r="A750" i="2"/>
  <c r="B750" i="2"/>
  <c r="T749" i="2"/>
  <c r="S749" i="2" s="1"/>
  <c r="P750" i="2" l="1"/>
  <c r="U749" i="2"/>
  <c r="V749" i="2" s="1"/>
  <c r="AA750" i="2" l="1"/>
  <c r="Z750" i="2"/>
  <c r="X750" i="2"/>
  <c r="Y750" i="2"/>
  <c r="W750" i="2"/>
  <c r="R750" i="2"/>
  <c r="Q750" i="2" s="1"/>
  <c r="A751" i="2"/>
  <c r="B751" i="2"/>
  <c r="T750" i="2"/>
  <c r="S750" i="2" s="1"/>
  <c r="P751" i="2" l="1"/>
  <c r="U750" i="2"/>
  <c r="V750" i="2" s="1"/>
  <c r="X751" i="2" l="1"/>
  <c r="AA751" i="2"/>
  <c r="Y751" i="2"/>
  <c r="Z751" i="2"/>
  <c r="W751" i="2"/>
  <c r="R751" i="2"/>
  <c r="Q751" i="2" s="1"/>
  <c r="T751" i="2"/>
  <c r="S751" i="2" s="1"/>
  <c r="A752" i="2"/>
  <c r="B752" i="2"/>
  <c r="U751" i="2" l="1"/>
  <c r="V751" i="2" s="1"/>
  <c r="P752" i="2"/>
  <c r="Y752" i="2" l="1"/>
  <c r="X752" i="2"/>
  <c r="W752" i="2"/>
  <c r="Z752" i="2"/>
  <c r="AA752" i="2"/>
  <c r="R752" i="2"/>
  <c r="Q752" i="2" s="1"/>
  <c r="T752" i="2"/>
  <c r="S752" i="2" s="1"/>
  <c r="A753" i="2"/>
  <c r="B753" i="2"/>
  <c r="P753" i="2" l="1"/>
  <c r="U752" i="2"/>
  <c r="V752" i="2" s="1"/>
  <c r="W753" i="2" l="1"/>
  <c r="X753" i="2"/>
  <c r="Z753" i="2"/>
  <c r="AA753" i="2"/>
  <c r="Y753" i="2"/>
  <c r="R753" i="2"/>
  <c r="Q753" i="2" s="1"/>
  <c r="A754" i="2"/>
  <c r="B754" i="2"/>
  <c r="T753" i="2"/>
  <c r="S753" i="2" s="1"/>
  <c r="U753" i="2" l="1"/>
  <c r="V753" i="2" s="1"/>
  <c r="P754" i="2"/>
  <c r="AA754" i="2" l="1"/>
  <c r="X754" i="2"/>
  <c r="Y754" i="2"/>
  <c r="W754" i="2"/>
  <c r="Z754" i="2"/>
  <c r="R754" i="2"/>
  <c r="Q754" i="2" s="1"/>
  <c r="A755" i="2"/>
  <c r="B755" i="2"/>
  <c r="T754" i="2"/>
  <c r="S754" i="2" s="1"/>
  <c r="U754" i="2" l="1"/>
  <c r="V754" i="2" s="1"/>
  <c r="P755" i="2"/>
  <c r="Y755" i="2" l="1"/>
  <c r="Z755" i="2"/>
  <c r="X755" i="2"/>
  <c r="W755" i="2"/>
  <c r="AA755" i="2"/>
  <c r="R755" i="2"/>
  <c r="Q755" i="2" s="1"/>
  <c r="A756" i="2"/>
  <c r="B756" i="2"/>
  <c r="T755" i="2"/>
  <c r="S755" i="2" s="1"/>
  <c r="P756" i="2" l="1"/>
  <c r="U755" i="2"/>
  <c r="V755" i="2" s="1"/>
  <c r="Z756" i="2" l="1"/>
  <c r="W756" i="2"/>
  <c r="X756" i="2"/>
  <c r="Y756" i="2"/>
  <c r="AA756" i="2"/>
  <c r="R756" i="2"/>
  <c r="Q756" i="2" s="1"/>
  <c r="T756" i="2"/>
  <c r="S756" i="2" s="1"/>
  <c r="A757" i="2"/>
  <c r="B757" i="2"/>
  <c r="P757" i="2" l="1"/>
  <c r="U756" i="2"/>
  <c r="V756" i="2" s="1"/>
  <c r="Z757" i="2" l="1"/>
  <c r="AA757" i="2"/>
  <c r="W757" i="2"/>
  <c r="X757" i="2"/>
  <c r="Y757" i="2"/>
  <c r="R757" i="2"/>
  <c r="Q757" i="2" s="1"/>
  <c r="T757" i="2"/>
  <c r="S757" i="2" s="1"/>
  <c r="A758" i="2"/>
  <c r="B758" i="2"/>
  <c r="P758" i="2" l="1"/>
  <c r="U757" i="2"/>
  <c r="V757" i="2" s="1"/>
  <c r="AA758" i="2" l="1"/>
  <c r="Y758" i="2"/>
  <c r="X758" i="2"/>
  <c r="W758" i="2"/>
  <c r="Z758" i="2"/>
  <c r="R758" i="2"/>
  <c r="Q758" i="2" s="1"/>
  <c r="T758" i="2"/>
  <c r="S758" i="2" s="1"/>
  <c r="A759" i="2"/>
  <c r="B759" i="2"/>
  <c r="U758" i="2" l="1"/>
  <c r="V758" i="2" s="1"/>
  <c r="P759" i="2"/>
  <c r="Z759" i="2" l="1"/>
  <c r="W759" i="2"/>
  <c r="X759" i="2"/>
  <c r="AA759" i="2"/>
  <c r="Y759" i="2"/>
  <c r="R759" i="2"/>
  <c r="Q759" i="2" s="1"/>
  <c r="A760" i="2"/>
  <c r="B760" i="2"/>
  <c r="T759" i="2"/>
  <c r="S759" i="2" s="1"/>
  <c r="U759" i="2" l="1"/>
  <c r="V759" i="2" s="1"/>
  <c r="P760" i="2"/>
  <c r="W760" i="2" l="1"/>
  <c r="Z760" i="2"/>
  <c r="Y760" i="2"/>
  <c r="X760" i="2"/>
  <c r="AA760" i="2"/>
  <c r="R760" i="2"/>
  <c r="Q760" i="2" s="1"/>
  <c r="T760" i="2"/>
  <c r="S760" i="2" s="1"/>
  <c r="A761" i="2"/>
  <c r="B761" i="2"/>
  <c r="U760" i="2" l="1"/>
  <c r="V760" i="2" s="1"/>
  <c r="P761" i="2"/>
  <c r="W761" i="2" l="1"/>
  <c r="Y761" i="2"/>
  <c r="Z761" i="2"/>
  <c r="X761" i="2"/>
  <c r="AA761" i="2"/>
  <c r="R761" i="2"/>
  <c r="Q761" i="2" s="1"/>
  <c r="A762" i="2"/>
  <c r="B762" i="2"/>
  <c r="T761" i="2"/>
  <c r="S761" i="2" s="1"/>
  <c r="P762" i="2" l="1"/>
  <c r="U761" i="2"/>
  <c r="V761" i="2" s="1"/>
  <c r="Z762" i="2" l="1"/>
  <c r="Y762" i="2"/>
  <c r="X762" i="2"/>
  <c r="AA762" i="2"/>
  <c r="W762" i="2"/>
  <c r="R762" i="2"/>
  <c r="Q762" i="2" s="1"/>
  <c r="T762" i="2"/>
  <c r="S762" i="2" s="1"/>
  <c r="A763" i="2"/>
  <c r="B763" i="2"/>
  <c r="P763" i="2" l="1"/>
  <c r="U762" i="2"/>
  <c r="V762" i="2" s="1"/>
  <c r="Y763" i="2" l="1"/>
  <c r="X763" i="2"/>
  <c r="AA763" i="2"/>
  <c r="W763" i="2"/>
  <c r="Z763" i="2"/>
  <c r="R763" i="2"/>
  <c r="Q763" i="2" s="1"/>
  <c r="A764" i="2"/>
  <c r="B764" i="2"/>
  <c r="T763" i="2"/>
  <c r="S763" i="2" s="1"/>
  <c r="U763" i="2" l="1"/>
  <c r="V763" i="2" s="1"/>
  <c r="P764" i="2"/>
  <c r="Y764" i="2" l="1"/>
  <c r="W764" i="2"/>
  <c r="AA764" i="2"/>
  <c r="Z764" i="2"/>
  <c r="X764" i="2"/>
  <c r="R764" i="2"/>
  <c r="Q764" i="2" s="1"/>
  <c r="T764" i="2"/>
  <c r="S764" i="2" s="1"/>
  <c r="A765" i="2"/>
  <c r="B765" i="2"/>
  <c r="U764" i="2" l="1"/>
  <c r="V764" i="2" s="1"/>
  <c r="P765" i="2"/>
  <c r="Y765" i="2" l="1"/>
  <c r="W765" i="2"/>
  <c r="Z765" i="2"/>
  <c r="AA765" i="2"/>
  <c r="X765" i="2"/>
  <c r="R765" i="2"/>
  <c r="Q765" i="2" s="1"/>
  <c r="A766" i="2"/>
  <c r="B766" i="2"/>
  <c r="T765" i="2"/>
  <c r="S765" i="2" s="1"/>
  <c r="U765" i="2" l="1"/>
  <c r="V765" i="2" s="1"/>
  <c r="P766" i="2"/>
  <c r="Z766" i="2" l="1"/>
  <c r="X766" i="2"/>
  <c r="Y766" i="2"/>
  <c r="AA766" i="2"/>
  <c r="W766" i="2"/>
  <c r="R766" i="2"/>
  <c r="Q766" i="2" s="1"/>
  <c r="T766" i="2"/>
  <c r="S766" i="2" s="1"/>
  <c r="A767" i="2"/>
  <c r="B767" i="2"/>
  <c r="U766" i="2" l="1"/>
  <c r="V766" i="2" s="1"/>
  <c r="P767" i="2"/>
  <c r="X767" i="2" l="1"/>
  <c r="Z767" i="2"/>
  <c r="AA767" i="2"/>
  <c r="Y767" i="2"/>
  <c r="W767" i="2"/>
  <c r="R767" i="2"/>
  <c r="Q767" i="2" s="1"/>
  <c r="T767" i="2"/>
  <c r="S767" i="2" s="1"/>
  <c r="A768" i="2"/>
  <c r="B768" i="2"/>
  <c r="U767" i="2" l="1"/>
  <c r="V767" i="2" s="1"/>
  <c r="P768" i="2"/>
  <c r="Y768" i="2" l="1"/>
  <c r="X768" i="2"/>
  <c r="AA768" i="2"/>
  <c r="W768" i="2"/>
  <c r="Z768" i="2"/>
  <c r="R768" i="2"/>
  <c r="Q768" i="2" s="1"/>
  <c r="A769" i="2"/>
  <c r="B769" i="2"/>
  <c r="T768" i="2"/>
  <c r="S768" i="2" s="1"/>
  <c r="P769" i="2" l="1"/>
  <c r="U768" i="2"/>
  <c r="V768" i="2" s="1"/>
  <c r="W769" i="2" l="1"/>
  <c r="X769" i="2"/>
  <c r="Z769" i="2"/>
  <c r="AA769" i="2"/>
  <c r="Y769" i="2"/>
  <c r="R769" i="2"/>
  <c r="Q769" i="2" s="1"/>
  <c r="A770" i="2"/>
  <c r="B770" i="2"/>
  <c r="T769" i="2"/>
  <c r="S769" i="2" s="1"/>
  <c r="P770" i="2" l="1"/>
  <c r="U769" i="2"/>
  <c r="V769" i="2" s="1"/>
  <c r="AA770" i="2" l="1"/>
  <c r="X770" i="2"/>
  <c r="W770" i="2"/>
  <c r="Y770" i="2"/>
  <c r="Z770" i="2"/>
  <c r="R770" i="2"/>
  <c r="Q770" i="2" s="1"/>
  <c r="A771" i="2"/>
  <c r="B771" i="2"/>
  <c r="T770" i="2"/>
  <c r="S770" i="2" s="1"/>
  <c r="U770" i="2" l="1"/>
  <c r="V770" i="2" s="1"/>
  <c r="P771" i="2"/>
  <c r="Y771" i="2" l="1"/>
  <c r="X771" i="2"/>
  <c r="W771" i="2"/>
  <c r="AA771" i="2"/>
  <c r="Z771" i="2"/>
  <c r="R771" i="2"/>
  <c r="Q771" i="2" s="1"/>
  <c r="T771" i="2"/>
  <c r="S771" i="2" s="1"/>
  <c r="A772" i="2"/>
  <c r="B772" i="2"/>
  <c r="U771" i="2" l="1"/>
  <c r="V771" i="2" s="1"/>
  <c r="P772" i="2"/>
  <c r="Z772" i="2" l="1"/>
  <c r="W772" i="2"/>
  <c r="X772" i="2"/>
  <c r="AA772" i="2"/>
  <c r="Y772" i="2"/>
  <c r="R772" i="2"/>
  <c r="Q772" i="2" s="1"/>
  <c r="T772" i="2"/>
  <c r="S772" i="2" s="1"/>
  <c r="A773" i="2"/>
  <c r="B773" i="2"/>
  <c r="P773" i="2" l="1"/>
  <c r="U772" i="2"/>
  <c r="V772" i="2" s="1"/>
  <c r="Z773" i="2" l="1"/>
  <c r="AA773" i="2"/>
  <c r="X773" i="2"/>
  <c r="W773" i="2"/>
  <c r="Y773" i="2"/>
  <c r="R773" i="2"/>
  <c r="Q773" i="2" s="1"/>
  <c r="T773" i="2"/>
  <c r="S773" i="2" s="1"/>
  <c r="A774" i="2"/>
  <c r="B774" i="2"/>
  <c r="P774" i="2" l="1"/>
  <c r="U773" i="2"/>
  <c r="V773" i="2" s="1"/>
  <c r="Y774" i="2" l="1"/>
  <c r="AA774" i="2"/>
  <c r="X774" i="2"/>
  <c r="Z774" i="2"/>
  <c r="W774" i="2"/>
  <c r="R774" i="2"/>
  <c r="Q774" i="2" s="1"/>
  <c r="T774" i="2"/>
  <c r="S774" i="2" s="1"/>
  <c r="A775" i="2"/>
  <c r="B775" i="2"/>
  <c r="U774" i="2" l="1"/>
  <c r="V774" i="2" s="1"/>
  <c r="P775" i="2"/>
  <c r="Z775" i="2" l="1"/>
  <c r="AA775" i="2"/>
  <c r="W775" i="2"/>
  <c r="Y775" i="2"/>
  <c r="X775" i="2"/>
  <c r="R775" i="2"/>
  <c r="Q775" i="2" s="1"/>
  <c r="T775" i="2"/>
  <c r="S775" i="2" s="1"/>
  <c r="A776" i="2"/>
  <c r="B776" i="2"/>
  <c r="P776" i="2" l="1"/>
  <c r="U775" i="2"/>
  <c r="V775" i="2" s="1"/>
  <c r="W776" i="2" l="1"/>
  <c r="Z776" i="2"/>
  <c r="Y776" i="2"/>
  <c r="X776" i="2"/>
  <c r="AA776" i="2"/>
  <c r="R776" i="2"/>
  <c r="Q776" i="2" s="1"/>
  <c r="A777" i="2"/>
  <c r="B777" i="2"/>
  <c r="T776" i="2"/>
  <c r="S776" i="2" s="1"/>
  <c r="U776" i="2" l="1"/>
  <c r="V776" i="2" s="1"/>
  <c r="P777" i="2"/>
  <c r="W777" i="2" l="1"/>
  <c r="Y777" i="2"/>
  <c r="AA777" i="2"/>
  <c r="Z777" i="2"/>
  <c r="X777" i="2"/>
  <c r="R777" i="2"/>
  <c r="Q777" i="2" s="1"/>
  <c r="A778" i="2"/>
  <c r="B778" i="2"/>
  <c r="T777" i="2"/>
  <c r="S777" i="2" s="1"/>
  <c r="P778" i="2" l="1"/>
  <c r="U777" i="2"/>
  <c r="V777" i="2" s="1"/>
  <c r="AA778" i="2" l="1"/>
  <c r="Z778" i="2"/>
  <c r="Y778" i="2"/>
  <c r="W778" i="2"/>
  <c r="X778" i="2"/>
  <c r="R778" i="2"/>
  <c r="Q778" i="2" s="1"/>
  <c r="A779" i="2"/>
  <c r="B779" i="2"/>
  <c r="T778" i="2"/>
  <c r="S778" i="2" s="1"/>
  <c r="U778" i="2" l="1"/>
  <c r="V778" i="2" s="1"/>
  <c r="P779" i="2"/>
  <c r="X779" i="2" l="1"/>
  <c r="AA779" i="2"/>
  <c r="Y779" i="2"/>
  <c r="W779" i="2"/>
  <c r="Z779" i="2"/>
  <c r="R779" i="2"/>
  <c r="Q779" i="2" s="1"/>
  <c r="T779" i="2"/>
  <c r="S779" i="2" s="1"/>
  <c r="A780" i="2"/>
  <c r="B780" i="2"/>
  <c r="U779" i="2" l="1"/>
  <c r="V779" i="2" s="1"/>
  <c r="P780" i="2"/>
  <c r="Y780" i="2" l="1"/>
  <c r="Z780" i="2"/>
  <c r="X780" i="2"/>
  <c r="AA780" i="2"/>
  <c r="W780" i="2"/>
  <c r="R780" i="2"/>
  <c r="Q780" i="2" s="1"/>
  <c r="T780" i="2"/>
  <c r="S780" i="2" s="1"/>
  <c r="A781" i="2"/>
  <c r="B781" i="2"/>
  <c r="U780" i="2" l="1"/>
  <c r="V780" i="2" s="1"/>
  <c r="P781" i="2"/>
  <c r="W781" i="2" l="1"/>
  <c r="Y781" i="2"/>
  <c r="X781" i="2"/>
  <c r="Z781" i="2"/>
  <c r="AA781" i="2"/>
  <c r="R781" i="2"/>
  <c r="Q781" i="2" s="1"/>
  <c r="A782" i="2"/>
  <c r="B782" i="2"/>
  <c r="T781" i="2"/>
  <c r="S781" i="2" s="1"/>
  <c r="P782" i="2" l="1"/>
  <c r="U781" i="2"/>
  <c r="V781" i="2" s="1"/>
  <c r="Z782" i="2" l="1"/>
  <c r="AA782" i="2"/>
  <c r="Y782" i="2"/>
  <c r="W782" i="2"/>
  <c r="X782" i="2"/>
  <c r="R782" i="2"/>
  <c r="Q782" i="2" s="1"/>
  <c r="A783" i="2"/>
  <c r="B783" i="2"/>
  <c r="T782" i="2"/>
  <c r="S782" i="2" s="1"/>
  <c r="U782" i="2" l="1"/>
  <c r="V782" i="2" s="1"/>
  <c r="P783" i="2"/>
  <c r="X783" i="2" l="1"/>
  <c r="Z783" i="2"/>
  <c r="Y783" i="2"/>
  <c r="AA783" i="2"/>
  <c r="W783" i="2"/>
  <c r="R783" i="2"/>
  <c r="Q783" i="2" s="1"/>
  <c r="T783" i="2"/>
  <c r="S783" i="2" s="1"/>
  <c r="A784" i="2"/>
  <c r="B784" i="2"/>
  <c r="U783" i="2" l="1"/>
  <c r="V783" i="2" s="1"/>
  <c r="P784" i="2"/>
  <c r="Y784" i="2" l="1"/>
  <c r="W784" i="2"/>
  <c r="Z784" i="2"/>
  <c r="AA784" i="2"/>
  <c r="X784" i="2"/>
  <c r="R784" i="2"/>
  <c r="Q784" i="2" s="1"/>
  <c r="A785" i="2"/>
  <c r="B785" i="2"/>
  <c r="T784" i="2"/>
  <c r="S784" i="2" s="1"/>
  <c r="P785" i="2" l="1"/>
  <c r="U784" i="2"/>
  <c r="V784" i="2" s="1"/>
  <c r="W785" i="2" l="1"/>
  <c r="X785" i="2"/>
  <c r="Z785" i="2"/>
  <c r="AA785" i="2"/>
  <c r="Y785" i="2"/>
  <c r="R785" i="2"/>
  <c r="Q785" i="2" s="1"/>
  <c r="T785" i="2"/>
  <c r="S785" i="2" s="1"/>
  <c r="A786" i="2"/>
  <c r="B786" i="2"/>
  <c r="U785" i="2" l="1"/>
  <c r="V785" i="2" s="1"/>
  <c r="P786" i="2"/>
  <c r="AA786" i="2" l="1"/>
  <c r="X786" i="2"/>
  <c r="Y786" i="2"/>
  <c r="W786" i="2"/>
  <c r="Z786" i="2"/>
  <c r="R786" i="2"/>
  <c r="Q786" i="2" s="1"/>
  <c r="A787" i="2"/>
  <c r="B787" i="2"/>
  <c r="T786" i="2"/>
  <c r="S786" i="2" s="1"/>
  <c r="U786" i="2" l="1"/>
  <c r="V786" i="2" s="1"/>
  <c r="P787" i="2"/>
  <c r="Y787" i="2" l="1"/>
  <c r="W787" i="2"/>
  <c r="X787" i="2"/>
  <c r="Z787" i="2"/>
  <c r="AA787" i="2"/>
  <c r="R787" i="2"/>
  <c r="Q787" i="2" s="1"/>
  <c r="T787" i="2"/>
  <c r="S787" i="2" s="1"/>
  <c r="A788" i="2"/>
  <c r="B788" i="2"/>
  <c r="P788" i="2" l="1"/>
  <c r="U787" i="2"/>
  <c r="V787" i="2" s="1"/>
  <c r="Z788" i="2" l="1"/>
  <c r="W788" i="2"/>
  <c r="X788" i="2"/>
  <c r="Y788" i="2"/>
  <c r="AA788" i="2"/>
  <c r="R788" i="2"/>
  <c r="Q788" i="2" s="1"/>
  <c r="T788" i="2"/>
  <c r="S788" i="2" s="1"/>
  <c r="A789" i="2"/>
  <c r="B789" i="2"/>
  <c r="U788" i="2" l="1"/>
  <c r="V788" i="2" s="1"/>
  <c r="P789" i="2"/>
  <c r="Z789" i="2" l="1"/>
  <c r="AA789" i="2"/>
  <c r="X789" i="2"/>
  <c r="W789" i="2"/>
  <c r="Y789" i="2"/>
  <c r="R789" i="2"/>
  <c r="Q789" i="2" s="1"/>
  <c r="T789" i="2"/>
  <c r="S789" i="2" s="1"/>
  <c r="A790" i="2"/>
  <c r="B790" i="2"/>
  <c r="P790" i="2" l="1"/>
  <c r="U789" i="2"/>
  <c r="V789" i="2" s="1"/>
  <c r="Y790" i="2" l="1"/>
  <c r="X790" i="2"/>
  <c r="AA790" i="2"/>
  <c r="Z790" i="2"/>
  <c r="W790" i="2"/>
  <c r="R790" i="2"/>
  <c r="Q790" i="2" s="1"/>
  <c r="T790" i="2"/>
  <c r="S790" i="2" s="1"/>
  <c r="A791" i="2"/>
  <c r="B791" i="2"/>
  <c r="U790" i="2" l="1"/>
  <c r="V790" i="2" s="1"/>
  <c r="P791" i="2"/>
  <c r="Z791" i="2" l="1"/>
  <c r="Y791" i="2"/>
  <c r="W791" i="2"/>
  <c r="X791" i="2"/>
  <c r="AA791" i="2"/>
  <c r="R791" i="2"/>
  <c r="Q791" i="2" s="1"/>
  <c r="A792" i="2"/>
  <c r="B792" i="2"/>
  <c r="T791" i="2"/>
  <c r="S791" i="2" s="1"/>
  <c r="P792" i="2" l="1"/>
  <c r="U791" i="2"/>
  <c r="V791" i="2" s="1"/>
  <c r="W792" i="2" l="1"/>
  <c r="Z792" i="2"/>
  <c r="Y792" i="2"/>
  <c r="AA792" i="2"/>
  <c r="X792" i="2"/>
  <c r="R792" i="2"/>
  <c r="Q792" i="2" s="1"/>
  <c r="A793" i="2"/>
  <c r="B793" i="2"/>
  <c r="T792" i="2"/>
  <c r="S792" i="2" s="1"/>
  <c r="P793" i="2" l="1"/>
  <c r="U792" i="2"/>
  <c r="V792" i="2" s="1"/>
  <c r="Y793" i="2" l="1"/>
  <c r="Z793" i="2"/>
  <c r="AA793" i="2"/>
  <c r="W793" i="2"/>
  <c r="X793" i="2"/>
  <c r="R793" i="2"/>
  <c r="Q793" i="2" s="1"/>
  <c r="T793" i="2"/>
  <c r="S793" i="2" s="1"/>
  <c r="A794" i="2"/>
  <c r="B794" i="2"/>
  <c r="P794" i="2" l="1"/>
  <c r="U793" i="2"/>
  <c r="V793" i="2" s="1"/>
  <c r="Z794" i="2" l="1"/>
  <c r="AA794" i="2"/>
  <c r="Y794" i="2"/>
  <c r="X794" i="2"/>
  <c r="W794" i="2"/>
  <c r="R794" i="2"/>
  <c r="Q794" i="2" s="1"/>
  <c r="A795" i="2"/>
  <c r="B795" i="2"/>
  <c r="T794" i="2"/>
  <c r="S794" i="2" s="1"/>
  <c r="P795" i="2" l="1"/>
  <c r="U794" i="2"/>
  <c r="V794" i="2" s="1"/>
  <c r="Z795" i="2" l="1"/>
  <c r="W795" i="2"/>
  <c r="Y795" i="2"/>
  <c r="AA795" i="2"/>
  <c r="X795" i="2"/>
  <c r="R795" i="2"/>
  <c r="Q795" i="2" s="1"/>
  <c r="A796" i="2"/>
  <c r="B796" i="2"/>
  <c r="T795" i="2"/>
  <c r="S795" i="2" s="1"/>
  <c r="U795" i="2" l="1"/>
  <c r="V795" i="2" s="1"/>
  <c r="P796" i="2"/>
  <c r="Y796" i="2" l="1"/>
  <c r="W796" i="2"/>
  <c r="Z796" i="2"/>
  <c r="X796" i="2"/>
  <c r="AA796" i="2"/>
  <c r="R796" i="2"/>
  <c r="Q796" i="2" s="1"/>
  <c r="T796" i="2"/>
  <c r="S796" i="2" s="1"/>
  <c r="A797" i="2"/>
  <c r="B797" i="2"/>
  <c r="U796" i="2" l="1"/>
  <c r="V796" i="2" s="1"/>
  <c r="P797" i="2"/>
  <c r="Y797" i="2" l="1"/>
  <c r="W797" i="2"/>
  <c r="X797" i="2"/>
  <c r="Z797" i="2"/>
  <c r="AA797" i="2"/>
  <c r="R797" i="2"/>
  <c r="Q797" i="2" s="1"/>
  <c r="T797" i="2"/>
  <c r="S797" i="2" s="1"/>
  <c r="A798" i="2"/>
  <c r="B798" i="2"/>
  <c r="U797" i="2" l="1"/>
  <c r="V797" i="2" s="1"/>
  <c r="P798" i="2"/>
  <c r="AA798" i="2" l="1"/>
  <c r="Z798" i="2"/>
  <c r="X798" i="2"/>
  <c r="W798" i="2"/>
  <c r="Y798" i="2"/>
  <c r="R798" i="2"/>
  <c r="Q798" i="2" s="1"/>
  <c r="T798" i="2"/>
  <c r="S798" i="2" s="1"/>
  <c r="A799" i="2"/>
  <c r="B799" i="2"/>
  <c r="U798" i="2" l="1"/>
  <c r="V798" i="2" s="1"/>
  <c r="P799" i="2"/>
  <c r="X799" i="2" l="1"/>
  <c r="Y799" i="2"/>
  <c r="AA799" i="2"/>
  <c r="Z799" i="2"/>
  <c r="W799" i="2"/>
  <c r="R799" i="2"/>
  <c r="Q799" i="2" s="1"/>
  <c r="T799" i="2"/>
  <c r="S799" i="2" s="1"/>
  <c r="A800" i="2"/>
  <c r="B800" i="2"/>
  <c r="U799" i="2" l="1"/>
  <c r="V799" i="2" s="1"/>
  <c r="P800" i="2"/>
  <c r="Y800" i="2" l="1"/>
  <c r="X800" i="2"/>
  <c r="W800" i="2"/>
  <c r="Z800" i="2"/>
  <c r="AA800" i="2"/>
  <c r="R800" i="2"/>
  <c r="Q800" i="2" s="1"/>
  <c r="T800" i="2"/>
  <c r="S800" i="2" s="1"/>
  <c r="A801" i="2"/>
  <c r="B801" i="2"/>
  <c r="U800" i="2" l="1"/>
  <c r="V800" i="2" s="1"/>
  <c r="P801" i="2"/>
  <c r="W801" i="2" l="1"/>
  <c r="X801" i="2"/>
  <c r="Z801" i="2"/>
  <c r="AA801" i="2"/>
  <c r="Y801" i="2"/>
  <c r="R801" i="2"/>
  <c r="Q801" i="2" s="1"/>
  <c r="T801" i="2"/>
  <c r="S801" i="2" s="1"/>
  <c r="A802" i="2"/>
  <c r="B802" i="2"/>
  <c r="U801" i="2" l="1"/>
  <c r="V801" i="2" s="1"/>
  <c r="P802" i="2"/>
  <c r="AA802" i="2" l="1"/>
  <c r="X802" i="2"/>
  <c r="W802" i="2"/>
  <c r="Z802" i="2"/>
  <c r="Y802" i="2"/>
  <c r="R802" i="2"/>
  <c r="Q802" i="2" s="1"/>
  <c r="T802" i="2"/>
  <c r="S802" i="2" s="1"/>
  <c r="A803" i="2"/>
  <c r="B803" i="2"/>
  <c r="U802" i="2" l="1"/>
  <c r="V802" i="2" s="1"/>
  <c r="P803" i="2"/>
  <c r="Y803" i="2" l="1"/>
  <c r="Z803" i="2"/>
  <c r="W803" i="2"/>
  <c r="AA803" i="2"/>
  <c r="X803" i="2"/>
  <c r="R803" i="2"/>
  <c r="Q803" i="2" s="1"/>
  <c r="T803" i="2"/>
  <c r="S803" i="2" s="1"/>
  <c r="A804" i="2"/>
  <c r="B804" i="2"/>
  <c r="U803" i="2" l="1"/>
  <c r="V803" i="2" s="1"/>
  <c r="P804" i="2"/>
  <c r="Z804" i="2" l="1"/>
  <c r="W804" i="2"/>
  <c r="X804" i="2"/>
  <c r="AA804" i="2"/>
  <c r="Y804" i="2"/>
  <c r="R804" i="2"/>
  <c r="Q804" i="2" s="1"/>
  <c r="A805" i="2"/>
  <c r="B805" i="2"/>
  <c r="T804" i="2"/>
  <c r="S804" i="2" s="1"/>
  <c r="U804" i="2" l="1"/>
  <c r="V804" i="2" s="1"/>
  <c r="P805" i="2"/>
  <c r="W805" i="2" l="1"/>
  <c r="Z805" i="2"/>
  <c r="AA805" i="2"/>
  <c r="X805" i="2"/>
  <c r="Y805" i="2"/>
  <c r="R805" i="2"/>
  <c r="Q805" i="2" s="1"/>
  <c r="T805" i="2"/>
  <c r="S805" i="2" s="1"/>
  <c r="A806" i="2"/>
  <c r="B806" i="2"/>
  <c r="U805" i="2" l="1"/>
  <c r="V805" i="2" s="1"/>
  <c r="P806" i="2"/>
  <c r="Y806" i="2" l="1"/>
  <c r="X806" i="2"/>
  <c r="Z806" i="2"/>
  <c r="W806" i="2"/>
  <c r="AA806" i="2"/>
  <c r="R806" i="2"/>
  <c r="Q806" i="2" s="1"/>
  <c r="T806" i="2"/>
  <c r="S806" i="2" s="1"/>
  <c r="A807" i="2"/>
  <c r="B807" i="2"/>
  <c r="U806" i="2" l="1"/>
  <c r="V806" i="2" s="1"/>
  <c r="P807" i="2"/>
  <c r="Z807" i="2" l="1"/>
  <c r="X807" i="2"/>
  <c r="AA807" i="2"/>
  <c r="W807" i="2"/>
  <c r="Y807" i="2"/>
  <c r="R807" i="2"/>
  <c r="Q807" i="2" s="1"/>
  <c r="T807" i="2"/>
  <c r="S807" i="2" s="1"/>
  <c r="A808" i="2"/>
  <c r="B808" i="2"/>
  <c r="U807" i="2" l="1"/>
  <c r="V807" i="2" s="1"/>
  <c r="P808" i="2"/>
  <c r="W808" i="2" l="1"/>
  <c r="Z808" i="2"/>
  <c r="Y808" i="2"/>
  <c r="X808" i="2"/>
  <c r="AA808" i="2"/>
  <c r="R808" i="2"/>
  <c r="Q808" i="2" s="1"/>
  <c r="A809" i="2"/>
  <c r="B809" i="2"/>
  <c r="T808" i="2"/>
  <c r="S808" i="2" s="1"/>
  <c r="P809" i="2" l="1"/>
  <c r="U808" i="2"/>
  <c r="V808" i="2" s="1"/>
  <c r="Y809" i="2" l="1"/>
  <c r="W809" i="2"/>
  <c r="AA809" i="2"/>
  <c r="Z809" i="2"/>
  <c r="X809" i="2"/>
  <c r="R809" i="2"/>
  <c r="Q809" i="2" s="1"/>
  <c r="T809" i="2"/>
  <c r="S809" i="2" s="1"/>
  <c r="A810" i="2"/>
  <c r="B810" i="2"/>
  <c r="P810" i="2" l="1"/>
  <c r="U809" i="2"/>
  <c r="V809" i="2" s="1"/>
  <c r="Z810" i="2" l="1"/>
  <c r="Y810" i="2"/>
  <c r="X810" i="2"/>
  <c r="W810" i="2"/>
  <c r="AA810" i="2"/>
  <c r="R810" i="2"/>
  <c r="Q810" i="2" s="1"/>
  <c r="A811" i="2"/>
  <c r="B811" i="2"/>
  <c r="T810" i="2"/>
  <c r="S810" i="2" s="1"/>
  <c r="P811" i="2" l="1"/>
  <c r="U810" i="2"/>
  <c r="V810" i="2" s="1"/>
  <c r="Z811" i="2" l="1"/>
  <c r="AA811" i="2"/>
  <c r="Y811" i="2"/>
  <c r="X811" i="2"/>
  <c r="W811" i="2"/>
  <c r="R811" i="2"/>
  <c r="Q811" i="2" s="1"/>
  <c r="T811" i="2"/>
  <c r="S811" i="2" s="1"/>
  <c r="A812" i="2"/>
  <c r="B812" i="2"/>
  <c r="U811" i="2" l="1"/>
  <c r="V811" i="2" s="1"/>
  <c r="P812" i="2"/>
  <c r="Y812" i="2" l="1"/>
  <c r="Z812" i="2"/>
  <c r="W812" i="2"/>
  <c r="AA812" i="2"/>
  <c r="X812" i="2"/>
  <c r="R812" i="2"/>
  <c r="Q812" i="2" s="1"/>
  <c r="T812" i="2"/>
  <c r="S812" i="2" s="1"/>
  <c r="A813" i="2"/>
  <c r="B813" i="2"/>
  <c r="P813" i="2" l="1"/>
  <c r="U812" i="2"/>
  <c r="V812" i="2" s="1"/>
  <c r="Y813" i="2" l="1"/>
  <c r="X813" i="2"/>
  <c r="AA813" i="2"/>
  <c r="W813" i="2"/>
  <c r="Z813" i="2"/>
  <c r="R813" i="2"/>
  <c r="Q813" i="2" s="1"/>
  <c r="T813" i="2"/>
  <c r="S813" i="2" s="1"/>
  <c r="A814" i="2"/>
  <c r="B814" i="2"/>
  <c r="P814" i="2" l="1"/>
  <c r="U813" i="2"/>
  <c r="V813" i="2" s="1"/>
  <c r="AA814" i="2" l="1"/>
  <c r="Z814" i="2"/>
  <c r="X814" i="2"/>
  <c r="Y814" i="2"/>
  <c r="W814" i="2"/>
  <c r="R814" i="2"/>
  <c r="Q814" i="2" s="1"/>
  <c r="A815" i="2"/>
  <c r="B815" i="2"/>
  <c r="T814" i="2"/>
  <c r="S814" i="2" s="1"/>
  <c r="U814" i="2" l="1"/>
  <c r="V814" i="2" s="1"/>
  <c r="P815" i="2"/>
  <c r="X815" i="2" l="1"/>
  <c r="Y815" i="2"/>
  <c r="AA815" i="2"/>
  <c r="Z815" i="2"/>
  <c r="W815" i="2"/>
  <c r="R815" i="2"/>
  <c r="Q815" i="2" s="1"/>
  <c r="A816" i="2"/>
  <c r="B816" i="2"/>
  <c r="T815" i="2"/>
  <c r="S815" i="2" s="1"/>
  <c r="U815" i="2" l="1"/>
  <c r="V815" i="2" s="1"/>
  <c r="P816" i="2"/>
  <c r="X816" i="2" l="1"/>
  <c r="Y816" i="2"/>
  <c r="W816" i="2"/>
  <c r="Z816" i="2"/>
  <c r="AA816" i="2"/>
  <c r="R816" i="2"/>
  <c r="Q816" i="2" s="1"/>
  <c r="A817" i="2"/>
  <c r="B817" i="2"/>
  <c r="T816" i="2"/>
  <c r="S816" i="2" s="1"/>
  <c r="P817" i="2" l="1"/>
  <c r="U816" i="2"/>
  <c r="V816" i="2" s="1"/>
  <c r="W817" i="2" l="1"/>
  <c r="X817" i="2"/>
  <c r="Z817" i="2"/>
  <c r="AA817" i="2"/>
  <c r="Y817" i="2"/>
  <c r="R817" i="2"/>
  <c r="Q817" i="2" s="1"/>
  <c r="T817" i="2"/>
  <c r="S817" i="2" s="1"/>
  <c r="A818" i="2"/>
  <c r="B818" i="2"/>
  <c r="U817" i="2" l="1"/>
  <c r="V817" i="2" s="1"/>
  <c r="P818" i="2"/>
  <c r="AA818" i="2" l="1"/>
  <c r="X818" i="2"/>
  <c r="Y818" i="2"/>
  <c r="W818" i="2"/>
  <c r="Z818" i="2"/>
  <c r="R818" i="2"/>
  <c r="Q818" i="2" s="1"/>
  <c r="T818" i="2"/>
  <c r="S818" i="2" s="1"/>
  <c r="A819" i="2"/>
  <c r="B819" i="2"/>
  <c r="P819" i="2" l="1"/>
  <c r="U818" i="2"/>
  <c r="V818" i="2" s="1"/>
  <c r="Y819" i="2" l="1"/>
  <c r="Z819" i="2"/>
  <c r="X819" i="2"/>
  <c r="W819" i="2"/>
  <c r="AA819" i="2"/>
  <c r="R819" i="2"/>
  <c r="Q819" i="2" s="1"/>
  <c r="T819" i="2"/>
  <c r="S819" i="2" s="1"/>
  <c r="A820" i="2"/>
  <c r="B820" i="2"/>
  <c r="U819" i="2" l="1"/>
  <c r="V819" i="2" s="1"/>
  <c r="P820" i="2"/>
  <c r="Z820" i="2" l="1"/>
  <c r="W820" i="2"/>
  <c r="X820" i="2"/>
  <c r="Y820" i="2"/>
  <c r="AA820" i="2"/>
  <c r="R820" i="2"/>
  <c r="Q820" i="2" s="1"/>
  <c r="T820" i="2"/>
  <c r="S820" i="2" s="1"/>
  <c r="A821" i="2"/>
  <c r="B821" i="2"/>
  <c r="U820" i="2" l="1"/>
  <c r="V820" i="2" s="1"/>
  <c r="P821" i="2"/>
  <c r="Z821" i="2" l="1"/>
  <c r="AA821" i="2"/>
  <c r="W821" i="2"/>
  <c r="X821" i="2"/>
  <c r="Y821" i="2"/>
  <c r="R821" i="2"/>
  <c r="Q821" i="2" s="1"/>
  <c r="A822" i="2"/>
  <c r="B822" i="2"/>
  <c r="T821" i="2"/>
  <c r="S821" i="2" s="1"/>
  <c r="U821" i="2" l="1"/>
  <c r="V821" i="2" s="1"/>
  <c r="P822" i="2"/>
  <c r="AA822" i="2" l="1"/>
  <c r="Y822" i="2"/>
  <c r="X822" i="2"/>
  <c r="W822" i="2"/>
  <c r="Z822" i="2"/>
  <c r="R822" i="2"/>
  <c r="Q822" i="2" s="1"/>
  <c r="A823" i="2"/>
  <c r="B823" i="2"/>
  <c r="T822" i="2"/>
  <c r="S822" i="2" s="1"/>
  <c r="P823" i="2" l="1"/>
  <c r="U822" i="2"/>
  <c r="V822" i="2" s="1"/>
  <c r="Z823" i="2" l="1"/>
  <c r="W823" i="2"/>
  <c r="Y823" i="2"/>
  <c r="AA823" i="2"/>
  <c r="X823" i="2"/>
  <c r="R823" i="2"/>
  <c r="Q823" i="2" s="1"/>
  <c r="A824" i="2"/>
  <c r="B824" i="2"/>
  <c r="T823" i="2"/>
  <c r="S823" i="2" s="1"/>
  <c r="U823" i="2" l="1"/>
  <c r="V823" i="2" s="1"/>
  <c r="P824" i="2"/>
  <c r="W824" i="2" l="1"/>
  <c r="Z824" i="2"/>
  <c r="Y824" i="2"/>
  <c r="AA824" i="2"/>
  <c r="X824" i="2"/>
  <c r="R824" i="2"/>
  <c r="Q824" i="2" s="1"/>
  <c r="A825" i="2"/>
  <c r="B825" i="2"/>
  <c r="T824" i="2"/>
  <c r="S824" i="2" s="1"/>
  <c r="U824" i="2" l="1"/>
  <c r="V824" i="2" s="1"/>
  <c r="P825" i="2"/>
  <c r="W825" i="2" l="1"/>
  <c r="Y825" i="2"/>
  <c r="Z825" i="2"/>
  <c r="X825" i="2"/>
  <c r="AA825" i="2"/>
  <c r="R825" i="2"/>
  <c r="Q825" i="2" s="1"/>
  <c r="T825" i="2"/>
  <c r="S825" i="2" s="1"/>
  <c r="A826" i="2"/>
  <c r="B826" i="2"/>
  <c r="P826" i="2" l="1"/>
  <c r="U825" i="2"/>
  <c r="V825" i="2" s="1"/>
  <c r="Z826" i="2" l="1"/>
  <c r="Y826" i="2"/>
  <c r="AA826" i="2"/>
  <c r="X826" i="2"/>
  <c r="W826" i="2"/>
  <c r="R826" i="2"/>
  <c r="Q826" i="2" s="1"/>
  <c r="T826" i="2"/>
  <c r="S826" i="2" s="1"/>
  <c r="A827" i="2"/>
  <c r="B827" i="2"/>
  <c r="U826" i="2" l="1"/>
  <c r="V826" i="2" s="1"/>
  <c r="P827" i="2"/>
  <c r="Y827" i="2" l="1"/>
  <c r="X827" i="2"/>
  <c r="Z827" i="2"/>
  <c r="W827" i="2"/>
  <c r="AA827" i="2"/>
  <c r="R827" i="2"/>
  <c r="Q827" i="2" s="1"/>
  <c r="T827" i="2"/>
  <c r="S827" i="2" s="1"/>
  <c r="A828" i="2"/>
  <c r="B828" i="2"/>
  <c r="P828" i="2" l="1"/>
  <c r="U827" i="2"/>
  <c r="V827" i="2" s="1"/>
  <c r="Y828" i="2" l="1"/>
  <c r="W828" i="2"/>
  <c r="Z828" i="2"/>
  <c r="X828" i="2"/>
  <c r="AA828" i="2"/>
  <c r="R828" i="2"/>
  <c r="Q828" i="2" s="1"/>
  <c r="T828" i="2"/>
  <c r="S828" i="2" s="1"/>
  <c r="A829" i="2"/>
  <c r="B829" i="2"/>
  <c r="U828" i="2" l="1"/>
  <c r="V828" i="2" s="1"/>
  <c r="P829" i="2"/>
  <c r="Y829" i="2" l="1"/>
  <c r="X829" i="2"/>
  <c r="Z829" i="2"/>
  <c r="AA829" i="2"/>
  <c r="W829" i="2"/>
  <c r="R829" i="2"/>
  <c r="Q829" i="2" s="1"/>
  <c r="T829" i="2"/>
  <c r="S829" i="2" s="1"/>
  <c r="A830" i="2"/>
  <c r="B830" i="2"/>
  <c r="U829" i="2" l="1"/>
  <c r="V829" i="2" s="1"/>
  <c r="P830" i="2"/>
  <c r="Z830" i="2" l="1"/>
  <c r="X830" i="2"/>
  <c r="Y830" i="2"/>
  <c r="W830" i="2"/>
  <c r="AA830" i="2"/>
  <c r="R830" i="2"/>
  <c r="Q830" i="2" s="1"/>
  <c r="A831" i="2"/>
  <c r="B831" i="2"/>
  <c r="T830" i="2"/>
  <c r="S830" i="2" s="1"/>
  <c r="U830" i="2" l="1"/>
  <c r="V830" i="2" s="1"/>
  <c r="P831" i="2"/>
  <c r="X831" i="2" l="1"/>
  <c r="Z831" i="2"/>
  <c r="AA831" i="2"/>
  <c r="Y831" i="2"/>
  <c r="W831" i="2"/>
  <c r="R831" i="2"/>
  <c r="Q831" i="2" s="1"/>
  <c r="A832" i="2"/>
  <c r="B832" i="2"/>
  <c r="T831" i="2"/>
  <c r="S831" i="2" s="1"/>
  <c r="P832" i="2" l="1"/>
  <c r="U831" i="2"/>
  <c r="V831" i="2" s="1"/>
  <c r="X832" i="2" l="1"/>
  <c r="Y832" i="2"/>
  <c r="Z832" i="2"/>
  <c r="AA832" i="2"/>
  <c r="W832" i="2"/>
  <c r="R832" i="2"/>
  <c r="Q832" i="2" s="1"/>
  <c r="A833" i="2"/>
  <c r="B833" i="2"/>
  <c r="T832" i="2"/>
  <c r="S832" i="2" s="1"/>
  <c r="U832" i="2" l="1"/>
  <c r="V832" i="2" s="1"/>
  <c r="P833" i="2"/>
  <c r="W833" i="2" l="1"/>
  <c r="X833" i="2"/>
  <c r="Z833" i="2"/>
  <c r="AA833" i="2"/>
  <c r="Y833" i="2"/>
  <c r="R833" i="2"/>
  <c r="Q833" i="2" s="1"/>
  <c r="T833" i="2"/>
  <c r="S833" i="2" s="1"/>
  <c r="A834" i="2"/>
  <c r="B834" i="2"/>
  <c r="U833" i="2" l="1"/>
  <c r="V833" i="2" s="1"/>
  <c r="P834" i="2"/>
  <c r="AA834" i="2" l="1"/>
  <c r="X834" i="2"/>
  <c r="W834" i="2"/>
  <c r="Y834" i="2"/>
  <c r="Z834" i="2"/>
  <c r="R834" i="2"/>
  <c r="Q834" i="2" s="1"/>
  <c r="A835" i="2"/>
  <c r="B835" i="2"/>
  <c r="T834" i="2"/>
  <c r="S834" i="2" s="1"/>
  <c r="P835" i="2" l="1"/>
  <c r="U834" i="2"/>
  <c r="V834" i="2" s="1"/>
  <c r="Y835" i="2" l="1"/>
  <c r="X835" i="2"/>
  <c r="W835" i="2"/>
  <c r="AA835" i="2"/>
  <c r="Z835" i="2"/>
  <c r="R835" i="2"/>
  <c r="Q835" i="2" s="1"/>
  <c r="A836" i="2"/>
  <c r="B836" i="2"/>
  <c r="T835" i="2"/>
  <c r="S835" i="2" s="1"/>
  <c r="U835" i="2" l="1"/>
  <c r="V835" i="2" s="1"/>
  <c r="P836" i="2"/>
  <c r="Z836" i="2" l="1"/>
  <c r="W836" i="2"/>
  <c r="X836" i="2"/>
  <c r="AA836" i="2"/>
  <c r="Y836" i="2"/>
  <c r="R836" i="2"/>
  <c r="Q836" i="2" s="1"/>
  <c r="T836" i="2"/>
  <c r="S836" i="2" s="1"/>
  <c r="A837" i="2"/>
  <c r="B837" i="2"/>
  <c r="U836" i="2" l="1"/>
  <c r="V836" i="2" s="1"/>
  <c r="P837" i="2"/>
  <c r="Z837" i="2" l="1"/>
  <c r="AA837" i="2"/>
  <c r="X837" i="2"/>
  <c r="W837" i="2"/>
  <c r="Y837" i="2"/>
  <c r="R837" i="2"/>
  <c r="Q837" i="2" s="1"/>
  <c r="A838" i="2"/>
  <c r="B838" i="2"/>
  <c r="T837" i="2"/>
  <c r="S837" i="2" s="1"/>
  <c r="U837" i="2" l="1"/>
  <c r="V837" i="2" s="1"/>
  <c r="P838" i="2"/>
  <c r="Y838" i="2" l="1"/>
  <c r="AA838" i="2"/>
  <c r="X838" i="2"/>
  <c r="Z838" i="2"/>
  <c r="W838" i="2"/>
  <c r="R838" i="2"/>
  <c r="Q838" i="2" s="1"/>
  <c r="A839" i="2"/>
  <c r="B839" i="2"/>
  <c r="T838" i="2"/>
  <c r="S838" i="2" s="1"/>
  <c r="U838" i="2" l="1"/>
  <c r="V838" i="2" s="1"/>
  <c r="P839" i="2"/>
  <c r="Z839" i="2" l="1"/>
  <c r="AA839" i="2"/>
  <c r="W839" i="2"/>
  <c r="Y839" i="2"/>
  <c r="X839" i="2"/>
  <c r="R839" i="2"/>
  <c r="Q839" i="2" s="1"/>
  <c r="T839" i="2"/>
  <c r="S839" i="2" s="1"/>
  <c r="A840" i="2"/>
  <c r="B840" i="2"/>
  <c r="P840" i="2" l="1"/>
  <c r="U839" i="2"/>
  <c r="V839" i="2" s="1"/>
  <c r="W840" i="2" l="1"/>
  <c r="Z840" i="2"/>
  <c r="X840" i="2"/>
  <c r="Y840" i="2"/>
  <c r="AA840" i="2"/>
  <c r="R840" i="2"/>
  <c r="Q840" i="2" s="1"/>
  <c r="T840" i="2"/>
  <c r="S840" i="2" s="1"/>
  <c r="A841" i="2"/>
  <c r="B841" i="2"/>
  <c r="U840" i="2" l="1"/>
  <c r="V840" i="2" s="1"/>
  <c r="P841" i="2"/>
  <c r="W841" i="2" l="1"/>
  <c r="Y841" i="2"/>
  <c r="AA841" i="2"/>
  <c r="X841" i="2"/>
  <c r="Z841" i="2"/>
  <c r="R841" i="2"/>
  <c r="Q841" i="2" s="1"/>
  <c r="A842" i="2"/>
  <c r="B842" i="2"/>
  <c r="T841" i="2"/>
  <c r="S841" i="2" s="1"/>
  <c r="U841" i="2" l="1"/>
  <c r="V841" i="2" s="1"/>
  <c r="P842" i="2"/>
  <c r="AA842" i="2" l="1"/>
  <c r="Z842" i="2"/>
  <c r="Y842" i="2"/>
  <c r="W842" i="2"/>
  <c r="X842" i="2"/>
  <c r="R842" i="2"/>
  <c r="Q842" i="2" s="1"/>
  <c r="T842" i="2"/>
  <c r="S842" i="2" s="1"/>
  <c r="A843" i="2"/>
  <c r="B843" i="2"/>
  <c r="U842" i="2" l="1"/>
  <c r="V842" i="2" s="1"/>
  <c r="P843" i="2"/>
  <c r="X843" i="2" l="1"/>
  <c r="AA843" i="2"/>
  <c r="Y843" i="2"/>
  <c r="Z843" i="2"/>
  <c r="W843" i="2"/>
  <c r="R843" i="2"/>
  <c r="Q843" i="2" s="1"/>
  <c r="A844" i="2"/>
  <c r="B844" i="2"/>
  <c r="T843" i="2"/>
  <c r="S843" i="2" s="1"/>
  <c r="U843" i="2" l="1"/>
  <c r="V843" i="2" s="1"/>
  <c r="P844" i="2"/>
  <c r="Y844" i="2" l="1"/>
  <c r="Z844" i="2"/>
  <c r="AA844" i="2"/>
  <c r="X844" i="2"/>
  <c r="W844" i="2"/>
  <c r="R844" i="2"/>
  <c r="Q844" i="2" s="1"/>
  <c r="T844" i="2"/>
  <c r="S844" i="2" s="1"/>
  <c r="A845" i="2"/>
  <c r="B845" i="2"/>
  <c r="P845" i="2" l="1"/>
  <c r="U844" i="2"/>
  <c r="V844" i="2" s="1"/>
  <c r="W845" i="2" l="1"/>
  <c r="Y845" i="2"/>
  <c r="X845" i="2"/>
  <c r="Z845" i="2"/>
  <c r="AA845" i="2"/>
  <c r="R845" i="2"/>
  <c r="Q845" i="2" s="1"/>
  <c r="T845" i="2"/>
  <c r="S845" i="2" s="1"/>
  <c r="A846" i="2"/>
  <c r="B846" i="2"/>
  <c r="P846" i="2" l="1"/>
  <c r="U845" i="2"/>
  <c r="V845" i="2" s="1"/>
  <c r="Z846" i="2" l="1"/>
  <c r="Y846" i="2"/>
  <c r="W846" i="2"/>
  <c r="AA846" i="2"/>
  <c r="X846" i="2"/>
  <c r="R846" i="2"/>
  <c r="Q846" i="2" s="1"/>
  <c r="A847" i="2"/>
  <c r="B847" i="2"/>
  <c r="T846" i="2"/>
  <c r="S846" i="2" s="1"/>
  <c r="U846" i="2" l="1"/>
  <c r="V846" i="2" s="1"/>
  <c r="P847" i="2"/>
  <c r="X847" i="2" l="1"/>
  <c r="Z847" i="2"/>
  <c r="Y847" i="2"/>
  <c r="W847" i="2"/>
  <c r="AA847" i="2"/>
  <c r="R847" i="2"/>
  <c r="Q847" i="2" s="1"/>
  <c r="A848" i="2"/>
  <c r="B848" i="2"/>
  <c r="T847" i="2"/>
  <c r="S847" i="2" s="1"/>
  <c r="U847" i="2" l="1"/>
  <c r="V847" i="2" s="1"/>
  <c r="P848" i="2"/>
  <c r="X848" i="2" l="1"/>
  <c r="W848" i="2"/>
  <c r="Z848" i="2"/>
  <c r="AA848" i="2"/>
  <c r="Y848" i="2"/>
  <c r="R848" i="2"/>
  <c r="Q848" i="2" s="1"/>
  <c r="T848" i="2"/>
  <c r="S848" i="2" s="1"/>
  <c r="A849" i="2"/>
  <c r="B849" i="2"/>
  <c r="U848" i="2" l="1"/>
  <c r="V848" i="2" s="1"/>
  <c r="P849" i="2"/>
  <c r="W849" i="2" l="1"/>
  <c r="X849" i="2"/>
  <c r="Z849" i="2"/>
  <c r="AA849" i="2"/>
  <c r="Y849" i="2"/>
  <c r="R849" i="2"/>
  <c r="Q849" i="2" s="1"/>
  <c r="A850" i="2"/>
  <c r="B850" i="2"/>
  <c r="T849" i="2"/>
  <c r="S849" i="2" s="1"/>
  <c r="P850" i="2" l="1"/>
  <c r="U849" i="2"/>
  <c r="V849" i="2" s="1"/>
  <c r="AA850" i="2" l="1"/>
  <c r="X850" i="2"/>
  <c r="Y850" i="2"/>
  <c r="W850" i="2"/>
  <c r="Z850" i="2"/>
  <c r="R850" i="2"/>
  <c r="Q850" i="2" s="1"/>
  <c r="T850" i="2"/>
  <c r="S850" i="2" s="1"/>
  <c r="A851" i="2"/>
  <c r="B851" i="2"/>
  <c r="U850" i="2" l="1"/>
  <c r="V850" i="2" s="1"/>
  <c r="P851" i="2"/>
  <c r="Y851" i="2" l="1"/>
  <c r="W851" i="2"/>
  <c r="Z851" i="2"/>
  <c r="X851" i="2"/>
  <c r="AA851" i="2"/>
  <c r="R851" i="2"/>
  <c r="Q851" i="2" s="1"/>
  <c r="T851" i="2"/>
  <c r="S851" i="2" s="1"/>
  <c r="A852" i="2"/>
  <c r="B852" i="2"/>
  <c r="U851" i="2" l="1"/>
  <c r="V851" i="2" s="1"/>
  <c r="P852" i="2"/>
  <c r="Z852" i="2" l="1"/>
  <c r="W852" i="2"/>
  <c r="X852" i="2"/>
  <c r="Y852" i="2"/>
  <c r="AA852" i="2"/>
  <c r="R852" i="2"/>
  <c r="Q852" i="2" s="1"/>
  <c r="T852" i="2"/>
  <c r="S852" i="2" s="1"/>
  <c r="A853" i="2"/>
  <c r="B853" i="2"/>
  <c r="U852" i="2" l="1"/>
  <c r="V852" i="2" s="1"/>
  <c r="P853" i="2"/>
  <c r="Z853" i="2" l="1"/>
  <c r="AA853" i="2"/>
  <c r="X853" i="2"/>
  <c r="W853" i="2"/>
  <c r="Y853" i="2"/>
  <c r="R853" i="2"/>
  <c r="Q853" i="2" s="1"/>
  <c r="A854" i="2"/>
  <c r="B854" i="2"/>
  <c r="T853" i="2"/>
  <c r="S853" i="2" s="1"/>
  <c r="U853" i="2" l="1"/>
  <c r="V853" i="2" s="1"/>
  <c r="P854" i="2"/>
  <c r="Y854" i="2" l="1"/>
  <c r="X854" i="2"/>
  <c r="W854" i="2"/>
  <c r="Z854" i="2"/>
  <c r="AA854" i="2"/>
  <c r="R854" i="2"/>
  <c r="Q854" i="2" s="1"/>
  <c r="A855" i="2"/>
  <c r="B855" i="2"/>
  <c r="T854" i="2"/>
  <c r="S854" i="2" s="1"/>
  <c r="P855" i="2" l="1"/>
  <c r="U854" i="2"/>
  <c r="V854" i="2" s="1"/>
  <c r="Z855" i="2" l="1"/>
  <c r="Y855" i="2"/>
  <c r="W855" i="2"/>
  <c r="X855" i="2"/>
  <c r="AA855" i="2"/>
  <c r="R855" i="2"/>
  <c r="Q855" i="2" s="1"/>
  <c r="A856" i="2"/>
  <c r="B856" i="2"/>
  <c r="T855" i="2"/>
  <c r="S855" i="2" s="1"/>
  <c r="U855" i="2" l="1"/>
  <c r="V855" i="2" s="1"/>
  <c r="P856" i="2"/>
  <c r="W856" i="2" l="1"/>
  <c r="Z856" i="2"/>
  <c r="Y856" i="2"/>
  <c r="X856" i="2"/>
  <c r="AA856" i="2"/>
  <c r="R856" i="2"/>
  <c r="Q856" i="2" s="1"/>
  <c r="T856" i="2"/>
  <c r="S856" i="2" s="1"/>
  <c r="A857" i="2"/>
  <c r="B857" i="2"/>
  <c r="U856" i="2" l="1"/>
  <c r="V856" i="2" s="1"/>
  <c r="P857" i="2"/>
  <c r="Y857" i="2" l="1"/>
  <c r="Z857" i="2"/>
  <c r="W857" i="2"/>
  <c r="AA857" i="2"/>
  <c r="X857" i="2"/>
  <c r="R857" i="2"/>
  <c r="Q857" i="2" s="1"/>
  <c r="T857" i="2"/>
  <c r="S857" i="2" s="1"/>
  <c r="A858" i="2"/>
  <c r="B858" i="2"/>
  <c r="U857" i="2" l="1"/>
  <c r="V857" i="2" s="1"/>
  <c r="P858" i="2"/>
  <c r="Z858" i="2" l="1"/>
  <c r="AA858" i="2"/>
  <c r="Y858" i="2"/>
  <c r="X858" i="2"/>
  <c r="W858" i="2"/>
  <c r="R858" i="2"/>
  <c r="Q858" i="2" s="1"/>
  <c r="T858" i="2"/>
  <c r="S858" i="2" s="1"/>
  <c r="A859" i="2"/>
  <c r="B859" i="2"/>
  <c r="U858" i="2" l="1"/>
  <c r="V858" i="2" s="1"/>
  <c r="P859" i="2"/>
  <c r="Z859" i="2" l="1"/>
  <c r="X859" i="2"/>
  <c r="W859" i="2"/>
  <c r="AA859" i="2"/>
  <c r="Y859" i="2"/>
  <c r="R859" i="2"/>
  <c r="Q859" i="2" s="1"/>
  <c r="T859" i="2"/>
  <c r="S859" i="2" s="1"/>
  <c r="A860" i="2"/>
  <c r="B860" i="2"/>
  <c r="U859" i="2" l="1"/>
  <c r="V859" i="2" s="1"/>
  <c r="P860" i="2"/>
  <c r="Y860" i="2" l="1"/>
  <c r="W860" i="2"/>
  <c r="Z860" i="2"/>
  <c r="X860" i="2"/>
  <c r="AA860" i="2"/>
  <c r="R860" i="2"/>
  <c r="Q860" i="2" s="1"/>
  <c r="T860" i="2"/>
  <c r="S860" i="2" s="1"/>
  <c r="A861" i="2"/>
  <c r="B861" i="2"/>
  <c r="P861" i="2" l="1"/>
  <c r="U860" i="2"/>
  <c r="V860" i="2" s="1"/>
  <c r="Y861" i="2" l="1"/>
  <c r="W861" i="2"/>
  <c r="Z861" i="2"/>
  <c r="AA861" i="2"/>
  <c r="X861" i="2"/>
  <c r="R861" i="2"/>
  <c r="Q861" i="2" s="1"/>
  <c r="T861" i="2"/>
  <c r="S861" i="2" s="1"/>
  <c r="A862" i="2"/>
  <c r="B862" i="2"/>
  <c r="U861" i="2" l="1"/>
  <c r="V861" i="2" s="1"/>
  <c r="P862" i="2"/>
  <c r="AA862" i="2" l="1"/>
  <c r="Z862" i="2"/>
  <c r="X862" i="2"/>
  <c r="W862" i="2"/>
  <c r="Y862" i="2"/>
  <c r="R862" i="2"/>
  <c r="Q862" i="2" s="1"/>
  <c r="T862" i="2"/>
  <c r="S862" i="2" s="1"/>
  <c r="A863" i="2"/>
  <c r="B863" i="2"/>
  <c r="U862" i="2" l="1"/>
  <c r="V862" i="2" s="1"/>
  <c r="P863" i="2"/>
  <c r="X863" i="2" l="1"/>
  <c r="Y863" i="2"/>
  <c r="AA863" i="2"/>
  <c r="Z863" i="2"/>
  <c r="W863" i="2"/>
  <c r="R863" i="2"/>
  <c r="Q863" i="2" s="1"/>
  <c r="A864" i="2"/>
  <c r="B864" i="2"/>
  <c r="T863" i="2"/>
  <c r="S863" i="2" s="1"/>
  <c r="P864" i="2" l="1"/>
  <c r="U863" i="2"/>
  <c r="V863" i="2" s="1"/>
  <c r="X864" i="2" l="1"/>
  <c r="Y864" i="2"/>
  <c r="W864" i="2"/>
  <c r="AA864" i="2"/>
  <c r="Z864" i="2"/>
  <c r="R864" i="2"/>
  <c r="Q864" i="2" s="1"/>
  <c r="A865" i="2"/>
  <c r="B865" i="2"/>
  <c r="T864" i="2"/>
  <c r="S864" i="2" s="1"/>
  <c r="U864" i="2" l="1"/>
  <c r="V864" i="2" s="1"/>
  <c r="P865" i="2"/>
  <c r="W865" i="2" l="1"/>
  <c r="X865" i="2"/>
  <c r="Z865" i="2"/>
  <c r="AA865" i="2"/>
  <c r="Y865" i="2"/>
  <c r="R865" i="2"/>
  <c r="Q865" i="2" s="1"/>
  <c r="T865" i="2"/>
  <c r="S865" i="2" s="1"/>
  <c r="A866" i="2"/>
  <c r="B866" i="2"/>
  <c r="P866" i="2" l="1"/>
  <c r="U865" i="2"/>
  <c r="V865" i="2" s="1"/>
  <c r="AA866" i="2" l="1"/>
  <c r="X866" i="2"/>
  <c r="W866" i="2"/>
  <c r="Z866" i="2"/>
  <c r="Y866" i="2"/>
  <c r="R866" i="2"/>
  <c r="Q866" i="2" s="1"/>
  <c r="T866" i="2"/>
  <c r="S866" i="2" s="1"/>
  <c r="A867" i="2"/>
  <c r="B867" i="2"/>
  <c r="P867" i="2" l="1"/>
  <c r="U866" i="2"/>
  <c r="V866" i="2" s="1"/>
  <c r="Y867" i="2" l="1"/>
  <c r="Z867" i="2"/>
  <c r="W867" i="2"/>
  <c r="AA867" i="2"/>
  <c r="X867" i="2"/>
  <c r="R867" i="2"/>
  <c r="Q867" i="2" s="1"/>
  <c r="T867" i="2"/>
  <c r="S867" i="2" s="1"/>
  <c r="A868" i="2"/>
  <c r="B868" i="2"/>
  <c r="U867" i="2" l="1"/>
  <c r="V867" i="2" s="1"/>
  <c r="P868" i="2"/>
  <c r="Z868" i="2" l="1"/>
  <c r="W868" i="2"/>
  <c r="X868" i="2"/>
  <c r="AA868" i="2"/>
  <c r="Y868" i="2"/>
  <c r="R868" i="2"/>
  <c r="Q868" i="2" s="1"/>
  <c r="A869" i="2"/>
  <c r="B869" i="2"/>
  <c r="T868" i="2"/>
  <c r="S868" i="2" s="1"/>
  <c r="U868" i="2" l="1"/>
  <c r="V868" i="2" s="1"/>
  <c r="P869" i="2"/>
  <c r="W869" i="2" l="1"/>
  <c r="Z869" i="2"/>
  <c r="AA869" i="2"/>
  <c r="X869" i="2"/>
  <c r="Y869" i="2"/>
  <c r="R869" i="2"/>
  <c r="Q869" i="2" s="1"/>
  <c r="A870" i="2"/>
  <c r="B870" i="2"/>
  <c r="T869" i="2"/>
  <c r="S869" i="2" s="1"/>
  <c r="P870" i="2" l="1"/>
  <c r="U869" i="2"/>
  <c r="V869" i="2" s="1"/>
  <c r="Y870" i="2" l="1"/>
  <c r="X870" i="2"/>
  <c r="AA870" i="2"/>
  <c r="Z870" i="2"/>
  <c r="W870" i="2"/>
  <c r="R870" i="2"/>
  <c r="Q870" i="2" s="1"/>
  <c r="T870" i="2"/>
  <c r="S870" i="2" s="1"/>
  <c r="A871" i="2"/>
  <c r="B871" i="2"/>
  <c r="U870" i="2" l="1"/>
  <c r="V870" i="2" s="1"/>
  <c r="P871" i="2"/>
  <c r="Z871" i="2" l="1"/>
  <c r="X871" i="2"/>
  <c r="AA871" i="2"/>
  <c r="W871" i="2"/>
  <c r="Y871" i="2"/>
  <c r="R871" i="2"/>
  <c r="Q871" i="2" s="1"/>
  <c r="T871" i="2"/>
  <c r="S871" i="2" s="1"/>
  <c r="A872" i="2"/>
  <c r="B872" i="2"/>
  <c r="U871" i="2" l="1"/>
  <c r="V871" i="2" s="1"/>
  <c r="P872" i="2"/>
  <c r="W872" i="2" l="1"/>
  <c r="Z872" i="2"/>
  <c r="X872" i="2"/>
  <c r="Y872" i="2"/>
  <c r="AA872" i="2"/>
  <c r="R872" i="2"/>
  <c r="Q872" i="2" s="1"/>
  <c r="T872" i="2"/>
  <c r="S872" i="2" s="1"/>
  <c r="A873" i="2"/>
  <c r="B873" i="2"/>
  <c r="U872" i="2" l="1"/>
  <c r="V872" i="2" s="1"/>
  <c r="P873" i="2"/>
  <c r="Y873" i="2" l="1"/>
  <c r="AA873" i="2"/>
  <c r="X873" i="2"/>
  <c r="W873" i="2"/>
  <c r="Z873" i="2"/>
  <c r="R873" i="2"/>
  <c r="Q873" i="2" s="1"/>
  <c r="A874" i="2"/>
  <c r="B874" i="2"/>
  <c r="T873" i="2"/>
  <c r="S873" i="2" s="1"/>
  <c r="U873" i="2" l="1"/>
  <c r="V873" i="2" s="1"/>
  <c r="P874" i="2"/>
  <c r="Z874" i="2" l="1"/>
  <c r="Y874" i="2"/>
  <c r="AA874" i="2"/>
  <c r="X874" i="2"/>
  <c r="W874" i="2"/>
  <c r="R874" i="2"/>
  <c r="Q874" i="2" s="1"/>
  <c r="T874" i="2"/>
  <c r="S874" i="2" s="1"/>
  <c r="A875" i="2"/>
  <c r="B875" i="2"/>
  <c r="U874" i="2" l="1"/>
  <c r="V874" i="2" s="1"/>
  <c r="P875" i="2"/>
  <c r="Z875" i="2" l="1"/>
  <c r="AA875" i="2"/>
  <c r="Y875" i="2"/>
  <c r="X875" i="2"/>
  <c r="W875" i="2"/>
  <c r="R875" i="2"/>
  <c r="Q875" i="2" s="1"/>
  <c r="T875" i="2"/>
  <c r="S875" i="2" s="1"/>
  <c r="A876" i="2"/>
  <c r="B876" i="2"/>
  <c r="P876" i="2" l="1"/>
  <c r="U875" i="2"/>
  <c r="V875" i="2" s="1"/>
  <c r="Y876" i="2" l="1"/>
  <c r="X876" i="2"/>
  <c r="Z876" i="2"/>
  <c r="W876" i="2"/>
  <c r="AA876" i="2"/>
  <c r="R876" i="2"/>
  <c r="Q876" i="2" s="1"/>
  <c r="T876" i="2"/>
  <c r="S876" i="2" s="1"/>
  <c r="A877" i="2"/>
  <c r="B877" i="2"/>
  <c r="U876" i="2" l="1"/>
  <c r="V876" i="2" s="1"/>
  <c r="P877" i="2"/>
  <c r="Y877" i="2" l="1"/>
  <c r="X877" i="2"/>
  <c r="W877" i="2"/>
  <c r="Z877" i="2"/>
  <c r="AA877" i="2"/>
  <c r="R877" i="2"/>
  <c r="Q877" i="2" s="1"/>
  <c r="T877" i="2"/>
  <c r="S877" i="2" s="1"/>
  <c r="A878" i="2"/>
  <c r="B878" i="2"/>
  <c r="U877" i="2" l="1"/>
  <c r="V877" i="2" s="1"/>
  <c r="P878" i="2"/>
  <c r="AA878" i="2" l="1"/>
  <c r="Z878" i="2"/>
  <c r="X878" i="2"/>
  <c r="Y878" i="2"/>
  <c r="W878" i="2"/>
  <c r="R878" i="2"/>
  <c r="Q878" i="2" s="1"/>
  <c r="T878" i="2"/>
  <c r="S878" i="2" s="1"/>
  <c r="A879" i="2"/>
  <c r="B879" i="2"/>
  <c r="U878" i="2" l="1"/>
  <c r="V878" i="2" s="1"/>
  <c r="P879" i="2"/>
  <c r="X879" i="2" l="1"/>
  <c r="AA879" i="2"/>
  <c r="Z879" i="2"/>
  <c r="W879" i="2"/>
  <c r="Y879" i="2"/>
  <c r="R879" i="2"/>
  <c r="Q879" i="2" s="1"/>
  <c r="T879" i="2"/>
  <c r="S879" i="2" s="1"/>
  <c r="A880" i="2"/>
  <c r="B880" i="2"/>
  <c r="U879" i="2" l="1"/>
  <c r="V879" i="2" s="1"/>
  <c r="P880" i="2"/>
  <c r="X880" i="2" l="1"/>
  <c r="Y880" i="2"/>
  <c r="W880" i="2"/>
  <c r="Z880" i="2"/>
  <c r="AA880" i="2"/>
  <c r="R880" i="2"/>
  <c r="Q880" i="2" s="1"/>
  <c r="A881" i="2"/>
  <c r="B881" i="2"/>
  <c r="T880" i="2"/>
  <c r="S880" i="2" s="1"/>
  <c r="P881" i="2" l="1"/>
  <c r="U880" i="2"/>
  <c r="V880" i="2" s="1"/>
  <c r="W881" i="2" l="1"/>
  <c r="X881" i="2"/>
  <c r="Z881" i="2"/>
  <c r="AA881" i="2"/>
  <c r="Y881" i="2"/>
  <c r="R881" i="2"/>
  <c r="Q881" i="2" s="1"/>
  <c r="T881" i="2"/>
  <c r="S881" i="2" s="1"/>
  <c r="A882" i="2"/>
  <c r="B882" i="2"/>
  <c r="P882" i="2" l="1"/>
  <c r="U881" i="2"/>
  <c r="V881" i="2" s="1"/>
  <c r="AA882" i="2" l="1"/>
  <c r="X882" i="2"/>
  <c r="Y882" i="2"/>
  <c r="W882" i="2"/>
  <c r="Z882" i="2"/>
  <c r="R882" i="2"/>
  <c r="Q882" i="2" s="1"/>
  <c r="A883" i="2"/>
  <c r="B883" i="2"/>
  <c r="T882" i="2"/>
  <c r="S882" i="2" s="1"/>
  <c r="U882" i="2" l="1"/>
  <c r="V882" i="2" s="1"/>
  <c r="P883" i="2"/>
  <c r="Y883" i="2" l="1"/>
  <c r="Z883" i="2"/>
  <c r="X883" i="2"/>
  <c r="W883" i="2"/>
  <c r="AA883" i="2"/>
  <c r="R883" i="2"/>
  <c r="Q883" i="2" s="1"/>
  <c r="T883" i="2"/>
  <c r="S883" i="2" s="1"/>
  <c r="A884" i="2"/>
  <c r="B884" i="2"/>
  <c r="U883" i="2" l="1"/>
  <c r="V883" i="2" s="1"/>
  <c r="P884" i="2"/>
  <c r="Z884" i="2" l="1"/>
  <c r="W884" i="2"/>
  <c r="X884" i="2"/>
  <c r="Y884" i="2"/>
  <c r="AA884" i="2"/>
  <c r="R884" i="2"/>
  <c r="Q884" i="2" s="1"/>
  <c r="T884" i="2"/>
  <c r="S884" i="2" s="1"/>
  <c r="A885" i="2"/>
  <c r="B885" i="2"/>
  <c r="U884" i="2" l="1"/>
  <c r="V884" i="2" s="1"/>
  <c r="P885" i="2"/>
  <c r="Z885" i="2" l="1"/>
  <c r="AA885" i="2"/>
  <c r="W885" i="2"/>
  <c r="X885" i="2"/>
  <c r="Y885" i="2"/>
  <c r="R885" i="2"/>
  <c r="Q885" i="2" s="1"/>
  <c r="A886" i="2"/>
  <c r="B886" i="2"/>
  <c r="T885" i="2"/>
  <c r="S885" i="2" s="1"/>
  <c r="U885" i="2" l="1"/>
  <c r="V885" i="2" s="1"/>
  <c r="P886" i="2"/>
  <c r="AA886" i="2" l="1"/>
  <c r="Y886" i="2"/>
  <c r="X886" i="2"/>
  <c r="W886" i="2"/>
  <c r="Z886" i="2"/>
  <c r="R886" i="2"/>
  <c r="Q886" i="2" s="1"/>
  <c r="T886" i="2"/>
  <c r="S886" i="2" s="1"/>
  <c r="A887" i="2"/>
  <c r="B887" i="2"/>
  <c r="U886" i="2" l="1"/>
  <c r="V886" i="2" s="1"/>
  <c r="P887" i="2"/>
  <c r="Z887" i="2" l="1"/>
  <c r="W887" i="2"/>
  <c r="X887" i="2"/>
  <c r="Y887" i="2"/>
  <c r="AA887" i="2"/>
  <c r="R887" i="2"/>
  <c r="Q887" i="2" s="1"/>
  <c r="T887" i="2"/>
  <c r="S887" i="2" s="1"/>
  <c r="A888" i="2"/>
  <c r="B888" i="2"/>
  <c r="U887" i="2" l="1"/>
  <c r="V887" i="2" s="1"/>
  <c r="P888" i="2"/>
  <c r="W888" i="2" l="1"/>
  <c r="Z888" i="2"/>
  <c r="Y888" i="2"/>
  <c r="X888" i="2"/>
  <c r="AA888" i="2"/>
  <c r="R888" i="2"/>
  <c r="Q888" i="2" s="1"/>
  <c r="A889" i="2"/>
  <c r="B889" i="2"/>
  <c r="T888" i="2"/>
  <c r="S888" i="2" s="1"/>
  <c r="P889" i="2" l="1"/>
  <c r="U888" i="2"/>
  <c r="V888" i="2" s="1"/>
  <c r="W889" i="2" l="1"/>
  <c r="Y889" i="2"/>
  <c r="Z889" i="2"/>
  <c r="X889" i="2"/>
  <c r="AA889" i="2"/>
  <c r="R889" i="2"/>
  <c r="Q889" i="2" s="1"/>
  <c r="T889" i="2"/>
  <c r="S889" i="2" s="1"/>
  <c r="A890" i="2"/>
  <c r="B890" i="2"/>
  <c r="P890" i="2" l="1"/>
  <c r="U889" i="2"/>
  <c r="V889" i="2" s="1"/>
  <c r="Z890" i="2" l="1"/>
  <c r="Y890" i="2"/>
  <c r="AA890" i="2"/>
  <c r="X890" i="2"/>
  <c r="W890" i="2"/>
  <c r="R890" i="2"/>
  <c r="Q890" i="2" s="1"/>
  <c r="T890" i="2"/>
  <c r="S890" i="2" s="1"/>
  <c r="A891" i="2"/>
  <c r="B891" i="2"/>
  <c r="P891" i="2" l="1"/>
  <c r="U890" i="2"/>
  <c r="V890" i="2" s="1"/>
  <c r="Y891" i="2" l="1"/>
  <c r="X891" i="2"/>
  <c r="W891" i="2"/>
  <c r="AA891" i="2"/>
  <c r="Z891" i="2"/>
  <c r="R891" i="2"/>
  <c r="Q891" i="2" s="1"/>
  <c r="T891" i="2"/>
  <c r="S891" i="2" s="1"/>
  <c r="A892" i="2"/>
  <c r="B892" i="2"/>
  <c r="P892" i="2" l="1"/>
  <c r="U891" i="2"/>
  <c r="V891" i="2" s="1"/>
  <c r="Y892" i="2" l="1"/>
  <c r="W892" i="2"/>
  <c r="X892" i="2"/>
  <c r="Z892" i="2"/>
  <c r="AA892" i="2"/>
  <c r="R892" i="2"/>
  <c r="Q892" i="2" s="1"/>
  <c r="A893" i="2"/>
  <c r="B893" i="2"/>
  <c r="T892" i="2"/>
  <c r="S892" i="2" s="1"/>
  <c r="P893" i="2" l="1"/>
  <c r="U892" i="2"/>
  <c r="V892" i="2" s="1"/>
  <c r="Y893" i="2" l="1"/>
  <c r="W893" i="2"/>
  <c r="Z893" i="2"/>
  <c r="AA893" i="2"/>
  <c r="X893" i="2"/>
  <c r="R893" i="2"/>
  <c r="Q893" i="2" s="1"/>
  <c r="A894" i="2"/>
  <c r="B894" i="2"/>
  <c r="T893" i="2"/>
  <c r="S893" i="2" s="1"/>
  <c r="P894" i="2" l="1"/>
  <c r="U893" i="2"/>
  <c r="V893" i="2" s="1"/>
  <c r="Z894" i="2" l="1"/>
  <c r="X894" i="2"/>
  <c r="Y894" i="2"/>
  <c r="AA894" i="2"/>
  <c r="W894" i="2"/>
  <c r="R894" i="2"/>
  <c r="Q894" i="2" s="1"/>
  <c r="A895" i="2"/>
  <c r="B895" i="2"/>
  <c r="T894" i="2"/>
  <c r="S894" i="2" s="1"/>
  <c r="U894" i="2" l="1"/>
  <c r="V894" i="2" s="1"/>
  <c r="P895" i="2"/>
  <c r="X895" i="2" l="1"/>
  <c r="Z895" i="2"/>
  <c r="AA895" i="2"/>
  <c r="Y895" i="2"/>
  <c r="W895" i="2"/>
  <c r="R895" i="2"/>
  <c r="Q895" i="2" s="1"/>
  <c r="T895" i="2"/>
  <c r="S895" i="2" s="1"/>
  <c r="A896" i="2"/>
  <c r="B896" i="2"/>
  <c r="U895" i="2" l="1"/>
  <c r="V895" i="2" s="1"/>
  <c r="P896" i="2"/>
  <c r="X896" i="2" l="1"/>
  <c r="Y896" i="2"/>
  <c r="Z896" i="2"/>
  <c r="AA896" i="2"/>
  <c r="W896" i="2"/>
  <c r="R896" i="2"/>
  <c r="Q896" i="2" s="1"/>
  <c r="T896" i="2"/>
  <c r="S896" i="2" s="1"/>
  <c r="A897" i="2"/>
  <c r="B897" i="2"/>
  <c r="U896" i="2" l="1"/>
  <c r="V896" i="2" s="1"/>
  <c r="P897" i="2"/>
  <c r="W897" i="2" l="1"/>
  <c r="X897" i="2"/>
  <c r="Z897" i="2"/>
  <c r="AA897" i="2"/>
  <c r="Y897" i="2"/>
  <c r="R897" i="2"/>
  <c r="Q897" i="2" s="1"/>
  <c r="T897" i="2"/>
  <c r="S897" i="2" s="1"/>
  <c r="A898" i="2"/>
  <c r="B898" i="2"/>
  <c r="P898" i="2" l="1"/>
  <c r="U897" i="2"/>
  <c r="V897" i="2" s="1"/>
  <c r="AA898" i="2" l="1"/>
  <c r="X898" i="2"/>
  <c r="W898" i="2"/>
  <c r="Y898" i="2"/>
  <c r="Z898" i="2"/>
  <c r="R898" i="2"/>
  <c r="Q898" i="2" s="1"/>
  <c r="A899" i="2"/>
  <c r="B899" i="2"/>
  <c r="T898" i="2"/>
  <c r="S898" i="2" s="1"/>
  <c r="P899" i="2" l="1"/>
  <c r="U898" i="2"/>
  <c r="V898" i="2" s="1"/>
  <c r="Y899" i="2" l="1"/>
  <c r="X899" i="2"/>
  <c r="W899" i="2"/>
  <c r="AA899" i="2"/>
  <c r="Z899" i="2"/>
  <c r="R899" i="2"/>
  <c r="Q899" i="2" s="1"/>
  <c r="T899" i="2"/>
  <c r="S899" i="2" s="1"/>
  <c r="A900" i="2"/>
  <c r="B900" i="2"/>
  <c r="P900" i="2" l="1"/>
  <c r="U899" i="2"/>
  <c r="V899" i="2" s="1"/>
  <c r="Z900" i="2" l="1"/>
  <c r="W900" i="2"/>
  <c r="X900" i="2"/>
  <c r="AA900" i="2"/>
  <c r="Y900" i="2"/>
  <c r="R900" i="2"/>
  <c r="Q900" i="2" s="1"/>
  <c r="A901" i="2"/>
  <c r="B901" i="2"/>
  <c r="T900" i="2"/>
  <c r="S900" i="2" s="1"/>
  <c r="P901" i="2" l="1"/>
  <c r="U900" i="2"/>
  <c r="V900" i="2" s="1"/>
  <c r="Z901" i="2" l="1"/>
  <c r="AA901" i="2"/>
  <c r="X901" i="2"/>
  <c r="W901" i="2"/>
  <c r="Y901" i="2"/>
  <c r="R901" i="2"/>
  <c r="Q901" i="2" s="1"/>
  <c r="A902" i="2"/>
  <c r="B902" i="2"/>
  <c r="T901" i="2"/>
  <c r="S901" i="2" s="1"/>
  <c r="U901" i="2" l="1"/>
  <c r="V901" i="2" s="1"/>
  <c r="P902" i="2"/>
  <c r="Y902" i="2" l="1"/>
  <c r="AA902" i="2"/>
  <c r="X902" i="2"/>
  <c r="Z902" i="2"/>
  <c r="W902" i="2"/>
  <c r="R902" i="2"/>
  <c r="Q902" i="2" s="1"/>
  <c r="A903" i="2"/>
  <c r="B903" i="2"/>
  <c r="T902" i="2"/>
  <c r="S902" i="2" s="1"/>
  <c r="U902" i="2" l="1"/>
  <c r="V902" i="2" s="1"/>
  <c r="P903" i="2"/>
  <c r="Z903" i="2" l="1"/>
  <c r="AA903" i="2"/>
  <c r="W903" i="2"/>
  <c r="Y903" i="2"/>
  <c r="X903" i="2"/>
  <c r="R903" i="2"/>
  <c r="Q903" i="2" s="1"/>
  <c r="T903" i="2"/>
  <c r="S903" i="2" s="1"/>
  <c r="A904" i="2"/>
  <c r="B904" i="2"/>
  <c r="U903" i="2" l="1"/>
  <c r="V903" i="2" s="1"/>
  <c r="P904" i="2"/>
  <c r="W904" i="2" l="1"/>
  <c r="Z904" i="2"/>
  <c r="X904" i="2"/>
  <c r="AA904" i="2"/>
  <c r="Y904" i="2"/>
  <c r="R904" i="2"/>
  <c r="Q904" i="2" s="1"/>
  <c r="T904" i="2"/>
  <c r="S904" i="2" s="1"/>
  <c r="A905" i="2"/>
  <c r="B905" i="2"/>
  <c r="U904" i="2" l="1"/>
  <c r="V904" i="2" s="1"/>
  <c r="P905" i="2"/>
  <c r="W905" i="2" l="1"/>
  <c r="Y905" i="2"/>
  <c r="AA905" i="2"/>
  <c r="Z905" i="2"/>
  <c r="X905" i="2"/>
  <c r="R905" i="2"/>
  <c r="Q905" i="2" s="1"/>
  <c r="T905" i="2"/>
  <c r="S905" i="2" s="1"/>
  <c r="A906" i="2"/>
  <c r="B906" i="2"/>
  <c r="U905" i="2" l="1"/>
  <c r="V905" i="2" s="1"/>
  <c r="P906" i="2"/>
  <c r="AA906" i="2" l="1"/>
  <c r="Z906" i="2"/>
  <c r="Y906" i="2"/>
  <c r="W906" i="2"/>
  <c r="X906" i="2"/>
  <c r="R906" i="2"/>
  <c r="Q906" i="2" s="1"/>
  <c r="A907" i="2"/>
  <c r="B907" i="2"/>
  <c r="T906" i="2"/>
  <c r="S906" i="2" s="1"/>
  <c r="U906" i="2" l="1"/>
  <c r="V906" i="2" s="1"/>
  <c r="P907" i="2"/>
  <c r="X907" i="2" l="1"/>
  <c r="AA907" i="2"/>
  <c r="W907" i="2"/>
  <c r="Z907" i="2"/>
  <c r="Y907" i="2"/>
  <c r="R907" i="2"/>
  <c r="Q907" i="2" s="1"/>
  <c r="T907" i="2"/>
  <c r="S907" i="2" s="1"/>
  <c r="A908" i="2"/>
  <c r="B908" i="2"/>
  <c r="U907" i="2" l="1"/>
  <c r="V907" i="2" s="1"/>
  <c r="P908" i="2"/>
  <c r="Y908" i="2" l="1"/>
  <c r="X908" i="2"/>
  <c r="AA908" i="2"/>
  <c r="Z908" i="2"/>
  <c r="W908" i="2"/>
  <c r="R908" i="2"/>
  <c r="Q908" i="2" s="1"/>
  <c r="A909" i="2"/>
  <c r="B909" i="2"/>
  <c r="T908" i="2"/>
  <c r="S908" i="2" s="1"/>
  <c r="U908" i="2" l="1"/>
  <c r="V908" i="2" s="1"/>
  <c r="P909" i="2"/>
  <c r="W909" i="2" l="1"/>
  <c r="Y909" i="2"/>
  <c r="X909" i="2"/>
  <c r="Z909" i="2"/>
  <c r="AA909" i="2"/>
  <c r="R909" i="2"/>
  <c r="Q909" i="2" s="1"/>
  <c r="T909" i="2"/>
  <c r="S909" i="2" s="1"/>
  <c r="A910" i="2"/>
  <c r="B910" i="2"/>
  <c r="P910" i="2" l="1"/>
  <c r="U909" i="2"/>
  <c r="V909" i="2" s="1"/>
  <c r="Z910" i="2" l="1"/>
  <c r="AA910" i="2"/>
  <c r="Y910" i="2"/>
  <c r="W910" i="2"/>
  <c r="X910" i="2"/>
  <c r="R910" i="2"/>
  <c r="Q910" i="2" s="1"/>
  <c r="T910" i="2"/>
  <c r="S910" i="2" s="1"/>
  <c r="A911" i="2"/>
  <c r="B911" i="2"/>
  <c r="U910" i="2" l="1"/>
  <c r="V910" i="2" s="1"/>
  <c r="P911" i="2"/>
  <c r="X911" i="2" l="1"/>
  <c r="Z911" i="2"/>
  <c r="Y911" i="2"/>
  <c r="W911" i="2"/>
  <c r="AA911" i="2"/>
  <c r="R911" i="2"/>
  <c r="Q911" i="2" s="1"/>
  <c r="A912" i="2"/>
  <c r="B912" i="2"/>
  <c r="T911" i="2"/>
  <c r="S911" i="2" s="1"/>
  <c r="P912" i="2" l="1"/>
  <c r="U911" i="2"/>
  <c r="V911" i="2" s="1"/>
  <c r="X912" i="2" l="1"/>
  <c r="W912" i="2"/>
  <c r="Z912" i="2"/>
  <c r="AA912" i="2"/>
  <c r="Y912" i="2"/>
  <c r="R912" i="2"/>
  <c r="Q912" i="2" s="1"/>
  <c r="A913" i="2"/>
  <c r="B913" i="2"/>
  <c r="T912" i="2"/>
  <c r="S912" i="2" s="1"/>
  <c r="P913" i="2" l="1"/>
  <c r="U912" i="2"/>
  <c r="V912" i="2" s="1"/>
  <c r="W913" i="2" l="1"/>
  <c r="X913" i="2"/>
  <c r="Z913" i="2"/>
  <c r="AA913" i="2"/>
  <c r="Y913" i="2"/>
  <c r="R913" i="2"/>
  <c r="Q913" i="2" s="1"/>
  <c r="T913" i="2"/>
  <c r="S913" i="2" s="1"/>
  <c r="A914" i="2"/>
  <c r="B914" i="2"/>
  <c r="P914" i="2" l="1"/>
  <c r="U913" i="2"/>
  <c r="V913" i="2" s="1"/>
  <c r="AA914" i="2" l="1"/>
  <c r="X914" i="2"/>
  <c r="Y914" i="2"/>
  <c r="W914" i="2"/>
  <c r="Z914" i="2"/>
  <c r="R914" i="2"/>
  <c r="Q914" i="2" s="1"/>
  <c r="T914" i="2"/>
  <c r="S914" i="2" s="1"/>
  <c r="A915" i="2"/>
  <c r="B915" i="2"/>
  <c r="U914" i="2" l="1"/>
  <c r="V914" i="2" s="1"/>
  <c r="P915" i="2"/>
  <c r="Y915" i="2" l="1"/>
  <c r="W915" i="2"/>
  <c r="X915" i="2"/>
  <c r="Z915" i="2"/>
  <c r="AA915" i="2"/>
  <c r="R915" i="2"/>
  <c r="Q915" i="2" s="1"/>
  <c r="T915" i="2"/>
  <c r="S915" i="2" s="1"/>
  <c r="A916" i="2"/>
  <c r="B916" i="2"/>
  <c r="U915" i="2" l="1"/>
  <c r="V915" i="2" s="1"/>
  <c r="P916" i="2"/>
  <c r="Z916" i="2" l="1"/>
  <c r="W916" i="2"/>
  <c r="X916" i="2"/>
  <c r="Y916" i="2"/>
  <c r="AA916" i="2"/>
  <c r="R916" i="2"/>
  <c r="Q916" i="2" s="1"/>
  <c r="A917" i="2"/>
  <c r="B917" i="2"/>
  <c r="T916" i="2"/>
  <c r="S916" i="2" s="1"/>
  <c r="U916" i="2" l="1"/>
  <c r="V916" i="2" s="1"/>
  <c r="P917" i="2"/>
  <c r="Z917" i="2" l="1"/>
  <c r="AA917" i="2"/>
  <c r="X917" i="2"/>
  <c r="W917" i="2"/>
  <c r="Y917" i="2"/>
  <c r="R917" i="2"/>
  <c r="Q917" i="2" s="1"/>
  <c r="T917" i="2"/>
  <c r="S917" i="2" s="1"/>
  <c r="A918" i="2"/>
  <c r="B918" i="2"/>
  <c r="P918" i="2" l="1"/>
  <c r="U917" i="2"/>
  <c r="V917" i="2" s="1"/>
  <c r="Y918" i="2" l="1"/>
  <c r="X918" i="2"/>
  <c r="W918" i="2"/>
  <c r="Z918" i="2"/>
  <c r="AA918" i="2"/>
  <c r="R918" i="2"/>
  <c r="Q918" i="2" s="1"/>
  <c r="T918" i="2"/>
  <c r="S918" i="2" s="1"/>
  <c r="A919" i="2"/>
  <c r="B919" i="2"/>
  <c r="U918" i="2" l="1"/>
  <c r="V918" i="2" s="1"/>
  <c r="P919" i="2"/>
  <c r="Z919" i="2" l="1"/>
  <c r="Y919" i="2"/>
  <c r="W919" i="2"/>
  <c r="X919" i="2"/>
  <c r="AA919" i="2"/>
  <c r="R919" i="2"/>
  <c r="Q919" i="2" s="1"/>
  <c r="A920" i="2"/>
  <c r="B920" i="2"/>
  <c r="T919" i="2"/>
  <c r="S919" i="2" s="1"/>
  <c r="P920" i="2" l="1"/>
  <c r="U919" i="2"/>
  <c r="V919" i="2" s="1"/>
  <c r="W920" i="2" l="1"/>
  <c r="Z920" i="2"/>
  <c r="Y920" i="2"/>
  <c r="X920" i="2"/>
  <c r="AA920" i="2"/>
  <c r="R920" i="2"/>
  <c r="Q920" i="2" s="1"/>
  <c r="T920" i="2"/>
  <c r="S920" i="2" s="1"/>
  <c r="A921" i="2"/>
  <c r="B921" i="2"/>
  <c r="U920" i="2" l="1"/>
  <c r="V920" i="2" s="1"/>
  <c r="P921" i="2"/>
  <c r="Y921" i="2" l="1"/>
  <c r="Z921" i="2"/>
  <c r="AA921" i="2"/>
  <c r="W921" i="2"/>
  <c r="X921" i="2"/>
  <c r="R921" i="2"/>
  <c r="Q921" i="2" s="1"/>
  <c r="T921" i="2"/>
  <c r="S921" i="2" s="1"/>
  <c r="A922" i="2"/>
  <c r="B922" i="2"/>
  <c r="U921" i="2" l="1"/>
  <c r="V921" i="2" s="1"/>
  <c r="P922" i="2"/>
  <c r="Z922" i="2" l="1"/>
  <c r="AA922" i="2"/>
  <c r="Y922" i="2"/>
  <c r="X922" i="2"/>
  <c r="W922" i="2"/>
  <c r="R922" i="2"/>
  <c r="Q922" i="2" s="1"/>
  <c r="T922" i="2"/>
  <c r="S922" i="2" s="1"/>
  <c r="A923" i="2"/>
  <c r="B923" i="2"/>
  <c r="U922" i="2" l="1"/>
  <c r="V922" i="2" s="1"/>
  <c r="P923" i="2"/>
  <c r="Z923" i="2" l="1"/>
  <c r="W923" i="2"/>
  <c r="X923" i="2"/>
  <c r="Y923" i="2"/>
  <c r="AA923" i="2"/>
  <c r="R923" i="2"/>
  <c r="Q923" i="2" s="1"/>
  <c r="T923" i="2"/>
  <c r="S923" i="2" s="1"/>
  <c r="A924" i="2"/>
  <c r="B924" i="2"/>
  <c r="U923" i="2" l="1"/>
  <c r="V923" i="2" s="1"/>
  <c r="P924" i="2"/>
  <c r="Y924" i="2" l="1"/>
  <c r="W924" i="2"/>
  <c r="Z924" i="2"/>
  <c r="X924" i="2"/>
  <c r="AA924" i="2"/>
  <c r="R924" i="2"/>
  <c r="Q924" i="2" s="1"/>
  <c r="A925" i="2"/>
  <c r="B925" i="2"/>
  <c r="T924" i="2"/>
  <c r="S924" i="2" s="1"/>
  <c r="P925" i="2" l="1"/>
  <c r="U924" i="2"/>
  <c r="V924" i="2" s="1"/>
  <c r="Y925" i="2" l="1"/>
  <c r="W925" i="2"/>
  <c r="X925" i="2"/>
  <c r="Z925" i="2"/>
  <c r="AA925" i="2"/>
  <c r="R925" i="2"/>
  <c r="Q925" i="2" s="1"/>
  <c r="A926" i="2"/>
  <c r="B926" i="2"/>
  <c r="T925" i="2"/>
  <c r="S925" i="2" s="1"/>
  <c r="P926" i="2" l="1"/>
  <c r="U925" i="2"/>
  <c r="V925" i="2" s="1"/>
  <c r="AA926" i="2" l="1"/>
  <c r="Z926" i="2"/>
  <c r="X926" i="2"/>
  <c r="W926" i="2"/>
  <c r="Y926" i="2"/>
  <c r="R926" i="2"/>
  <c r="Q926" i="2" s="1"/>
  <c r="A927" i="2"/>
  <c r="B927" i="2"/>
  <c r="T926" i="2"/>
  <c r="S926" i="2" s="1"/>
  <c r="U926" i="2" l="1"/>
  <c r="V926" i="2" s="1"/>
  <c r="P927" i="2"/>
  <c r="X927" i="2" l="1"/>
  <c r="Y927" i="2"/>
  <c r="AA927" i="2"/>
  <c r="Z927" i="2"/>
  <c r="W927" i="2"/>
  <c r="R927" i="2"/>
  <c r="Q927" i="2" s="1"/>
  <c r="T927" i="2"/>
  <c r="S927" i="2" s="1"/>
  <c r="A928" i="2"/>
  <c r="B928" i="2"/>
  <c r="P928" i="2" l="1"/>
  <c r="U927" i="2"/>
  <c r="V927" i="2" s="1"/>
  <c r="X928" i="2" l="1"/>
  <c r="Y928" i="2"/>
  <c r="AA928" i="2"/>
  <c r="W928" i="2"/>
  <c r="Z928" i="2"/>
  <c r="R928" i="2"/>
  <c r="Q928" i="2" s="1"/>
  <c r="T928" i="2"/>
  <c r="S928" i="2" s="1"/>
  <c r="A929" i="2"/>
  <c r="B929" i="2"/>
  <c r="U928" i="2" l="1"/>
  <c r="V928" i="2" s="1"/>
  <c r="P929" i="2"/>
  <c r="W929" i="2" l="1"/>
  <c r="X929" i="2"/>
  <c r="Z929" i="2"/>
  <c r="AA929" i="2"/>
  <c r="Y929" i="2"/>
  <c r="R929" i="2"/>
  <c r="Q929" i="2" s="1"/>
  <c r="T929" i="2"/>
  <c r="S929" i="2" s="1"/>
  <c r="A930" i="2"/>
  <c r="B930" i="2"/>
  <c r="U929" i="2" l="1"/>
  <c r="V929" i="2" s="1"/>
  <c r="P930" i="2"/>
  <c r="AA930" i="2" l="1"/>
  <c r="X930" i="2"/>
  <c r="W930" i="2"/>
  <c r="Z930" i="2"/>
  <c r="Y930" i="2"/>
  <c r="R930" i="2"/>
  <c r="Q930" i="2" s="1"/>
  <c r="T930" i="2"/>
  <c r="S930" i="2" s="1"/>
  <c r="A931" i="2"/>
  <c r="B931" i="2"/>
  <c r="U930" i="2" l="1"/>
  <c r="V930" i="2" s="1"/>
  <c r="P931" i="2"/>
  <c r="Y931" i="2" l="1"/>
  <c r="Z931" i="2"/>
  <c r="W931" i="2"/>
  <c r="AA931" i="2"/>
  <c r="X931" i="2"/>
  <c r="R931" i="2"/>
  <c r="Q931" i="2" s="1"/>
  <c r="T931" i="2"/>
  <c r="S931" i="2" s="1"/>
  <c r="A932" i="2"/>
  <c r="B932" i="2"/>
  <c r="P932" i="2" l="1"/>
  <c r="U931" i="2"/>
  <c r="V931" i="2" s="1"/>
  <c r="Z932" i="2" l="1"/>
  <c r="W932" i="2"/>
  <c r="X932" i="2"/>
  <c r="AA932" i="2"/>
  <c r="Y932" i="2"/>
  <c r="R932" i="2"/>
  <c r="Q932" i="2" s="1"/>
  <c r="A933" i="2"/>
  <c r="B933" i="2"/>
  <c r="T932" i="2"/>
  <c r="S932" i="2" s="1"/>
  <c r="U932" i="2" l="1"/>
  <c r="V932" i="2" s="1"/>
  <c r="P933" i="2"/>
  <c r="W933" i="2" l="1"/>
  <c r="Z933" i="2"/>
  <c r="AA933" i="2"/>
  <c r="X933" i="2"/>
  <c r="Y933" i="2"/>
  <c r="R933" i="2"/>
  <c r="Q933" i="2" s="1"/>
  <c r="T933" i="2"/>
  <c r="S933" i="2" s="1"/>
  <c r="A934" i="2"/>
  <c r="B934" i="2"/>
  <c r="U933" i="2" l="1"/>
  <c r="V933" i="2" s="1"/>
  <c r="P934" i="2"/>
  <c r="Y934" i="2" l="1"/>
  <c r="X934" i="2"/>
  <c r="Z934" i="2"/>
  <c r="W934" i="2"/>
  <c r="AA934" i="2"/>
  <c r="R934" i="2"/>
  <c r="Q934" i="2" s="1"/>
  <c r="T934" i="2"/>
  <c r="S934" i="2" s="1"/>
  <c r="A935" i="2"/>
  <c r="B935" i="2"/>
  <c r="P935" i="2" l="1"/>
  <c r="U934" i="2"/>
  <c r="V934" i="2" s="1"/>
  <c r="Z935" i="2" l="1"/>
  <c r="X935" i="2"/>
  <c r="AA935" i="2"/>
  <c r="W935" i="2"/>
  <c r="Y935" i="2"/>
  <c r="R935" i="2"/>
  <c r="Q935" i="2" s="1"/>
  <c r="A936" i="2"/>
  <c r="B936" i="2"/>
  <c r="T935" i="2"/>
  <c r="S935" i="2" s="1"/>
  <c r="U935" i="2" l="1"/>
  <c r="V935" i="2" s="1"/>
  <c r="P936" i="2"/>
  <c r="W936" i="2" l="1"/>
  <c r="Z936" i="2"/>
  <c r="X936" i="2"/>
  <c r="AA936" i="2"/>
  <c r="Y936" i="2"/>
  <c r="R936" i="2"/>
  <c r="Q936" i="2" s="1"/>
  <c r="A937" i="2"/>
  <c r="B937" i="2"/>
  <c r="T936" i="2"/>
  <c r="S936" i="2" s="1"/>
  <c r="U936" i="2" l="1"/>
  <c r="V936" i="2" s="1"/>
  <c r="P937" i="2"/>
  <c r="Y937" i="2" l="1"/>
  <c r="W937" i="2"/>
  <c r="AA937" i="2"/>
  <c r="X937" i="2"/>
  <c r="Z937" i="2"/>
  <c r="R937" i="2"/>
  <c r="Q937" i="2" s="1"/>
  <c r="T937" i="2"/>
  <c r="S937" i="2" s="1"/>
  <c r="A938" i="2"/>
  <c r="B938" i="2"/>
  <c r="U937" i="2" l="1"/>
  <c r="V937" i="2" s="1"/>
  <c r="P938" i="2"/>
  <c r="Z938" i="2" l="1"/>
  <c r="Y938" i="2"/>
  <c r="X938" i="2"/>
  <c r="W938" i="2"/>
  <c r="AA938" i="2"/>
  <c r="R938" i="2"/>
  <c r="Q938" i="2" s="1"/>
  <c r="T938" i="2"/>
  <c r="S938" i="2" s="1"/>
  <c r="A939" i="2"/>
  <c r="B939" i="2"/>
  <c r="P939" i="2" l="1"/>
  <c r="U938" i="2"/>
  <c r="V938" i="2" s="1"/>
  <c r="Z939" i="2" l="1"/>
  <c r="AA939" i="2"/>
  <c r="Y939" i="2"/>
  <c r="X939" i="2"/>
  <c r="W939" i="2"/>
  <c r="R939" i="2"/>
  <c r="Q939" i="2" s="1"/>
  <c r="T939" i="2"/>
  <c r="S939" i="2" s="1"/>
  <c r="A940" i="2"/>
  <c r="B940" i="2"/>
  <c r="U939" i="2" l="1"/>
  <c r="V939" i="2" s="1"/>
  <c r="P940" i="2"/>
  <c r="Y940" i="2" l="1"/>
  <c r="X940" i="2"/>
  <c r="Z940" i="2"/>
  <c r="W940" i="2"/>
  <c r="AA940" i="2"/>
  <c r="R940" i="2"/>
  <c r="Q940" i="2" s="1"/>
  <c r="T940" i="2"/>
  <c r="S940" i="2" s="1"/>
  <c r="A941" i="2"/>
  <c r="B941" i="2"/>
  <c r="U940" i="2" l="1"/>
  <c r="V940" i="2" s="1"/>
  <c r="P941" i="2"/>
  <c r="Y941" i="2" l="1"/>
  <c r="X941" i="2"/>
  <c r="W941" i="2"/>
  <c r="Z941" i="2"/>
  <c r="AA941" i="2"/>
  <c r="R941" i="2"/>
  <c r="Q941" i="2" s="1"/>
  <c r="T941" i="2"/>
  <c r="S941" i="2" s="1"/>
  <c r="A942" i="2"/>
  <c r="B942" i="2"/>
  <c r="P942" i="2" l="1"/>
  <c r="U941" i="2"/>
  <c r="V941" i="2" s="1"/>
  <c r="AA942" i="2" l="1"/>
  <c r="Z942" i="2"/>
  <c r="X942" i="2"/>
  <c r="Y942" i="2"/>
  <c r="W942" i="2"/>
  <c r="R942" i="2"/>
  <c r="Q942" i="2" s="1"/>
  <c r="T942" i="2"/>
  <c r="S942" i="2" s="1"/>
  <c r="A943" i="2"/>
  <c r="B943" i="2"/>
  <c r="P943" i="2" l="1"/>
  <c r="U942" i="2"/>
  <c r="V942" i="2" s="1"/>
  <c r="X943" i="2" l="1"/>
  <c r="Y943" i="2"/>
  <c r="AA943" i="2"/>
  <c r="Z943" i="2"/>
  <c r="W943" i="2"/>
  <c r="R943" i="2"/>
  <c r="Q943" i="2" s="1"/>
  <c r="A944" i="2"/>
  <c r="B944" i="2"/>
  <c r="T943" i="2"/>
  <c r="S943" i="2" s="1"/>
  <c r="P944" i="2" l="1"/>
  <c r="U943" i="2"/>
  <c r="V943" i="2" s="1"/>
  <c r="X944" i="2" l="1"/>
  <c r="Y944" i="2"/>
  <c r="W944" i="2"/>
  <c r="Z944" i="2"/>
  <c r="AA944" i="2"/>
  <c r="R944" i="2"/>
  <c r="Q944" i="2" s="1"/>
  <c r="T944" i="2"/>
  <c r="S944" i="2" s="1"/>
  <c r="A945" i="2"/>
  <c r="B945" i="2"/>
  <c r="U944" i="2" l="1"/>
  <c r="V944" i="2" s="1"/>
  <c r="P945" i="2"/>
  <c r="W945" i="2" l="1"/>
  <c r="X945" i="2"/>
  <c r="Z945" i="2"/>
  <c r="AA945" i="2"/>
  <c r="Y945" i="2"/>
  <c r="R945" i="2"/>
  <c r="Q945" i="2" s="1"/>
  <c r="A946" i="2"/>
  <c r="B946" i="2"/>
  <c r="T945" i="2"/>
  <c r="S945" i="2" s="1"/>
  <c r="U945" i="2" l="1"/>
  <c r="V945" i="2" s="1"/>
  <c r="P946" i="2"/>
  <c r="AA946" i="2" l="1"/>
  <c r="X946" i="2"/>
  <c r="Y946" i="2"/>
  <c r="W946" i="2"/>
  <c r="Z946" i="2"/>
  <c r="R946" i="2"/>
  <c r="Q946" i="2" s="1"/>
  <c r="A947" i="2"/>
  <c r="B947" i="2"/>
  <c r="T946" i="2"/>
  <c r="S946" i="2" s="1"/>
  <c r="P947" i="2" l="1"/>
  <c r="U946" i="2"/>
  <c r="V946" i="2" s="1"/>
  <c r="Y947" i="2" l="1"/>
  <c r="Z947" i="2"/>
  <c r="X947" i="2"/>
  <c r="W947" i="2"/>
  <c r="AA947" i="2"/>
  <c r="R947" i="2"/>
  <c r="Q947" i="2" s="1"/>
  <c r="A948" i="2"/>
  <c r="B948" i="2"/>
  <c r="T947" i="2"/>
  <c r="S947" i="2" s="1"/>
  <c r="P948" i="2" l="1"/>
  <c r="U947" i="2"/>
  <c r="V947" i="2" s="1"/>
  <c r="Z948" i="2" l="1"/>
  <c r="W948" i="2"/>
  <c r="X948" i="2"/>
  <c r="Y948" i="2"/>
  <c r="AA948" i="2"/>
  <c r="R948" i="2"/>
  <c r="Q948" i="2" s="1"/>
  <c r="T948" i="2"/>
  <c r="S948" i="2" s="1"/>
  <c r="A949" i="2"/>
  <c r="B949" i="2"/>
  <c r="P949" i="2" l="1"/>
  <c r="U948" i="2"/>
  <c r="V948" i="2" s="1"/>
  <c r="Z949" i="2" l="1"/>
  <c r="AA949" i="2"/>
  <c r="W949" i="2"/>
  <c r="X949" i="2"/>
  <c r="Y949" i="2"/>
  <c r="R949" i="2"/>
  <c r="Q949" i="2" s="1"/>
  <c r="T949" i="2"/>
  <c r="S949" i="2" s="1"/>
  <c r="A950" i="2"/>
  <c r="B950" i="2"/>
  <c r="P950" i="2" l="1"/>
  <c r="U949" i="2"/>
  <c r="V949" i="2" s="1"/>
  <c r="AA950" i="2" l="1"/>
  <c r="Y950" i="2"/>
  <c r="X950" i="2"/>
  <c r="W950" i="2"/>
  <c r="Z950" i="2"/>
  <c r="R950" i="2"/>
  <c r="Q950" i="2" s="1"/>
  <c r="A951" i="2"/>
  <c r="B951" i="2"/>
  <c r="T950" i="2"/>
  <c r="S950" i="2" s="1"/>
  <c r="P951" i="2" l="1"/>
  <c r="U950" i="2"/>
  <c r="V950" i="2" s="1"/>
  <c r="Z951" i="2" l="1"/>
  <c r="W951" i="2"/>
  <c r="Y951" i="2"/>
  <c r="AA951" i="2"/>
  <c r="X951" i="2"/>
  <c r="R951" i="2"/>
  <c r="Q951" i="2" s="1"/>
  <c r="T951" i="2"/>
  <c r="S951" i="2" s="1"/>
  <c r="A952" i="2"/>
  <c r="B952" i="2"/>
  <c r="U951" i="2" l="1"/>
  <c r="V951" i="2" s="1"/>
  <c r="P952" i="2"/>
  <c r="W952" i="2" l="1"/>
  <c r="Z952" i="2"/>
  <c r="Y952" i="2"/>
  <c r="X952" i="2"/>
  <c r="AA952" i="2"/>
  <c r="R952" i="2"/>
  <c r="Q952" i="2" s="1"/>
  <c r="T952" i="2"/>
  <c r="S952" i="2" s="1"/>
  <c r="A953" i="2"/>
  <c r="B953" i="2"/>
  <c r="P953" i="2" l="1"/>
  <c r="U952" i="2"/>
  <c r="V952" i="2" s="1"/>
  <c r="W953" i="2" l="1"/>
  <c r="Y953" i="2"/>
  <c r="Z953" i="2"/>
  <c r="X953" i="2"/>
  <c r="AA953" i="2"/>
  <c r="R953" i="2"/>
  <c r="Q953" i="2" s="1"/>
  <c r="A954" i="2"/>
  <c r="B954" i="2"/>
  <c r="T953" i="2"/>
  <c r="S953" i="2" s="1"/>
  <c r="U953" i="2" l="1"/>
  <c r="V953" i="2" s="1"/>
  <c r="P954" i="2"/>
  <c r="Z954" i="2" l="1"/>
  <c r="Y954" i="2"/>
  <c r="AA954" i="2"/>
  <c r="X954" i="2"/>
  <c r="W954" i="2"/>
  <c r="R954" i="2"/>
  <c r="Q954" i="2" s="1"/>
  <c r="T954" i="2"/>
  <c r="S954" i="2" s="1"/>
  <c r="A955" i="2"/>
  <c r="B955" i="2"/>
  <c r="U954" i="2" l="1"/>
  <c r="V954" i="2" s="1"/>
  <c r="P955" i="2"/>
  <c r="Y955" i="2" l="1"/>
  <c r="X955" i="2"/>
  <c r="Z955" i="2"/>
  <c r="W955" i="2"/>
  <c r="AA955" i="2"/>
  <c r="R955" i="2"/>
  <c r="Q955" i="2" s="1"/>
  <c r="T955" i="2"/>
  <c r="S955" i="2" s="1"/>
  <c r="A956" i="2"/>
  <c r="B956" i="2"/>
  <c r="U955" i="2" l="1"/>
  <c r="V955" i="2" s="1"/>
  <c r="P956" i="2"/>
  <c r="Y956" i="2" l="1"/>
  <c r="W956" i="2"/>
  <c r="X956" i="2"/>
  <c r="Z956" i="2"/>
  <c r="AA956" i="2"/>
  <c r="R956" i="2"/>
  <c r="Q956" i="2" s="1"/>
  <c r="T956" i="2"/>
  <c r="S956" i="2" s="1"/>
  <c r="A957" i="2"/>
  <c r="B957" i="2"/>
  <c r="U956" i="2" l="1"/>
  <c r="V956" i="2" s="1"/>
  <c r="P957" i="2"/>
  <c r="Y957" i="2" l="1"/>
  <c r="Z957" i="2"/>
  <c r="AA957" i="2"/>
  <c r="W957" i="2"/>
  <c r="X957" i="2"/>
  <c r="R957" i="2"/>
  <c r="Q957" i="2" s="1"/>
  <c r="T957" i="2"/>
  <c r="S957" i="2" s="1"/>
  <c r="A958" i="2"/>
  <c r="B958" i="2"/>
  <c r="U957" i="2" l="1"/>
  <c r="V957" i="2" s="1"/>
  <c r="P958" i="2"/>
  <c r="Z958" i="2" l="1"/>
  <c r="X958" i="2"/>
  <c r="AA958" i="2"/>
  <c r="Y958" i="2"/>
  <c r="W958" i="2"/>
  <c r="R958" i="2"/>
  <c r="Q958" i="2" s="1"/>
  <c r="A959" i="2"/>
  <c r="B959" i="2"/>
  <c r="T958" i="2"/>
  <c r="S958" i="2" s="1"/>
  <c r="U958" i="2" l="1"/>
  <c r="V958" i="2" s="1"/>
  <c r="P959" i="2"/>
  <c r="X959" i="2" l="1"/>
  <c r="Z959" i="2"/>
  <c r="AA959" i="2"/>
  <c r="Y959" i="2"/>
  <c r="W959" i="2"/>
  <c r="R959" i="2"/>
  <c r="Q959" i="2" s="1"/>
  <c r="T959" i="2"/>
  <c r="S959" i="2" s="1"/>
  <c r="A960" i="2"/>
  <c r="B960" i="2"/>
  <c r="U959" i="2" l="1"/>
  <c r="V959" i="2" s="1"/>
  <c r="P960" i="2"/>
  <c r="X960" i="2" l="1"/>
  <c r="Y960" i="2"/>
  <c r="W960" i="2"/>
  <c r="Z960" i="2"/>
  <c r="AA960" i="2"/>
  <c r="R960" i="2"/>
  <c r="Q960" i="2" s="1"/>
  <c r="A961" i="2"/>
  <c r="B961" i="2"/>
  <c r="T960" i="2"/>
  <c r="S960" i="2" s="1"/>
  <c r="U960" i="2" l="1"/>
  <c r="V960" i="2" s="1"/>
  <c r="P961" i="2"/>
  <c r="W961" i="2" l="1"/>
  <c r="X961" i="2"/>
  <c r="Z961" i="2"/>
  <c r="AA961" i="2"/>
  <c r="Y961" i="2"/>
  <c r="R961" i="2"/>
  <c r="Q961" i="2" s="1"/>
  <c r="T961" i="2"/>
  <c r="S961" i="2" s="1"/>
  <c r="A962" i="2"/>
  <c r="B962" i="2"/>
  <c r="U961" i="2" l="1"/>
  <c r="V961" i="2" s="1"/>
  <c r="P962" i="2"/>
  <c r="AA962" i="2" l="1"/>
  <c r="X962" i="2"/>
  <c r="W962" i="2"/>
  <c r="Y962" i="2"/>
  <c r="Z962" i="2"/>
  <c r="R962" i="2"/>
  <c r="Q962" i="2" s="1"/>
  <c r="A963" i="2"/>
  <c r="B963" i="2"/>
  <c r="T962" i="2"/>
  <c r="S962" i="2" s="1"/>
  <c r="U962" i="2" l="1"/>
  <c r="V962" i="2" s="1"/>
  <c r="P963" i="2"/>
  <c r="Y963" i="2" l="1"/>
  <c r="X963" i="2"/>
  <c r="AA963" i="2"/>
  <c r="W963" i="2"/>
  <c r="Z963" i="2"/>
  <c r="R963" i="2"/>
  <c r="Q963" i="2" s="1"/>
  <c r="T963" i="2"/>
  <c r="S963" i="2" s="1"/>
  <c r="A964" i="2"/>
  <c r="B964" i="2"/>
  <c r="U963" i="2" l="1"/>
  <c r="V963" i="2" s="1"/>
  <c r="P964" i="2"/>
  <c r="Z964" i="2" l="1"/>
  <c r="W964" i="2"/>
  <c r="X964" i="2"/>
  <c r="AA964" i="2"/>
  <c r="Y964" i="2"/>
  <c r="R964" i="2"/>
  <c r="Q964" i="2" s="1"/>
  <c r="A965" i="2"/>
  <c r="B965" i="2"/>
  <c r="T964" i="2"/>
  <c r="S964" i="2" s="1"/>
  <c r="U964" i="2" l="1"/>
  <c r="V964" i="2" s="1"/>
  <c r="P965" i="2"/>
  <c r="Z965" i="2" l="1"/>
  <c r="AA965" i="2"/>
  <c r="X965" i="2"/>
  <c r="W965" i="2"/>
  <c r="Y965" i="2"/>
  <c r="R965" i="2"/>
  <c r="Q965" i="2" s="1"/>
  <c r="T965" i="2"/>
  <c r="S965" i="2" s="1"/>
  <c r="A966" i="2"/>
  <c r="B966" i="2"/>
  <c r="U965" i="2" l="1"/>
  <c r="V965" i="2" s="1"/>
  <c r="P966" i="2"/>
  <c r="Y966" i="2" l="1"/>
  <c r="AA966" i="2"/>
  <c r="X966" i="2"/>
  <c r="Z966" i="2"/>
  <c r="W966" i="2"/>
  <c r="R966" i="2"/>
  <c r="Q966" i="2" s="1"/>
  <c r="T966" i="2"/>
  <c r="S966" i="2" s="1"/>
  <c r="A967" i="2"/>
  <c r="B967" i="2"/>
  <c r="U966" i="2" l="1"/>
  <c r="V966" i="2" s="1"/>
  <c r="P967" i="2"/>
  <c r="Z967" i="2" l="1"/>
  <c r="W967" i="2"/>
  <c r="AA967" i="2"/>
  <c r="Y967" i="2"/>
  <c r="X967" i="2"/>
  <c r="R967" i="2"/>
  <c r="Q967" i="2" s="1"/>
  <c r="T967" i="2"/>
  <c r="S967" i="2" s="1"/>
  <c r="A968" i="2"/>
  <c r="B968" i="2"/>
  <c r="U967" i="2" l="1"/>
  <c r="V967" i="2" s="1"/>
  <c r="P968" i="2"/>
  <c r="W968" i="2" l="1"/>
  <c r="Z968" i="2"/>
  <c r="X968" i="2"/>
  <c r="AA968" i="2"/>
  <c r="Y968" i="2"/>
  <c r="R968" i="2"/>
  <c r="Q968" i="2" s="1"/>
  <c r="T968" i="2"/>
  <c r="S968" i="2" s="1"/>
  <c r="A969" i="2"/>
  <c r="B969" i="2"/>
  <c r="U968" i="2" l="1"/>
  <c r="V968" i="2" s="1"/>
  <c r="P969" i="2"/>
  <c r="W969" i="2" l="1"/>
  <c r="Y969" i="2"/>
  <c r="AA969" i="2"/>
  <c r="Z969" i="2"/>
  <c r="X969" i="2"/>
  <c r="R969" i="2"/>
  <c r="Q969" i="2" s="1"/>
  <c r="T969" i="2"/>
  <c r="S969" i="2" s="1"/>
  <c r="A970" i="2"/>
  <c r="B970" i="2"/>
  <c r="U969" i="2" l="1"/>
  <c r="V969" i="2" s="1"/>
  <c r="P970" i="2"/>
  <c r="AA970" i="2" l="1"/>
  <c r="Z970" i="2"/>
  <c r="Y970" i="2"/>
  <c r="W970" i="2"/>
  <c r="X970" i="2"/>
  <c r="R970" i="2"/>
  <c r="Q970" i="2" s="1"/>
  <c r="T970" i="2"/>
  <c r="S970" i="2" s="1"/>
  <c r="A971" i="2"/>
  <c r="B971" i="2"/>
  <c r="P971" i="2" l="1"/>
  <c r="U970" i="2"/>
  <c r="V970" i="2" s="1"/>
  <c r="Z971" i="2" l="1"/>
  <c r="X971" i="2"/>
  <c r="AA971" i="2"/>
  <c r="Y971" i="2"/>
  <c r="W971" i="2"/>
  <c r="R971" i="2"/>
  <c r="Q971" i="2" s="1"/>
  <c r="A972" i="2"/>
  <c r="B972" i="2"/>
  <c r="T971" i="2"/>
  <c r="S971" i="2" s="1"/>
  <c r="U971" i="2" l="1"/>
  <c r="V971" i="2" s="1"/>
  <c r="P972" i="2"/>
  <c r="Y972" i="2" l="1"/>
  <c r="X972" i="2"/>
  <c r="W972" i="2"/>
  <c r="AA972" i="2"/>
  <c r="Z972" i="2"/>
  <c r="R972" i="2"/>
  <c r="Q972" i="2" s="1"/>
  <c r="T972" i="2"/>
  <c r="S972" i="2" s="1"/>
  <c r="A973" i="2"/>
  <c r="B973" i="2"/>
  <c r="U972" i="2" l="1"/>
  <c r="V972" i="2" s="1"/>
  <c r="P973" i="2"/>
  <c r="W973" i="2" l="1"/>
  <c r="Y973" i="2"/>
  <c r="X973" i="2"/>
  <c r="Z973" i="2"/>
  <c r="AA973" i="2"/>
  <c r="R973" i="2"/>
  <c r="Q973" i="2" s="1"/>
  <c r="T973" i="2"/>
  <c r="S973" i="2" s="1"/>
  <c r="A974" i="2"/>
  <c r="B974" i="2"/>
  <c r="P974" i="2" l="1"/>
  <c r="U973" i="2"/>
  <c r="V973" i="2" s="1"/>
  <c r="Z974" i="2" l="1"/>
  <c r="AA974" i="2"/>
  <c r="Y974" i="2"/>
  <c r="W974" i="2"/>
  <c r="X974" i="2"/>
  <c r="R974" i="2"/>
  <c r="Q974" i="2" s="1"/>
  <c r="A975" i="2"/>
  <c r="B975" i="2"/>
  <c r="T974" i="2"/>
  <c r="S974" i="2" s="1"/>
  <c r="U974" i="2" l="1"/>
  <c r="V974" i="2" s="1"/>
  <c r="P975" i="2"/>
  <c r="X975" i="2" l="1"/>
  <c r="Z975" i="2"/>
  <c r="Y975" i="2"/>
  <c r="W975" i="2"/>
  <c r="AA975" i="2"/>
  <c r="R975" i="2"/>
  <c r="Q975" i="2" s="1"/>
  <c r="T975" i="2"/>
  <c r="S975" i="2" s="1"/>
  <c r="A976" i="2"/>
  <c r="B976" i="2"/>
  <c r="U975" i="2" l="1"/>
  <c r="V975" i="2" s="1"/>
  <c r="P976" i="2"/>
  <c r="X976" i="2" l="1"/>
  <c r="W976" i="2"/>
  <c r="Z976" i="2"/>
  <c r="AA976" i="2"/>
  <c r="Y976" i="2"/>
  <c r="R976" i="2"/>
  <c r="Q976" i="2" s="1"/>
  <c r="T976" i="2"/>
  <c r="S976" i="2" s="1"/>
  <c r="A977" i="2"/>
  <c r="B977" i="2"/>
  <c r="U976" i="2" l="1"/>
  <c r="V976" i="2" s="1"/>
  <c r="P977" i="2"/>
  <c r="W977" i="2" l="1"/>
  <c r="X977" i="2"/>
  <c r="Z977" i="2"/>
  <c r="AA977" i="2"/>
  <c r="Y977" i="2"/>
  <c r="R977" i="2"/>
  <c r="Q977" i="2" s="1"/>
  <c r="A978" i="2"/>
  <c r="B978" i="2"/>
  <c r="T977" i="2"/>
  <c r="S977" i="2" s="1"/>
  <c r="U977" i="2" l="1"/>
  <c r="V977" i="2" s="1"/>
  <c r="P978" i="2"/>
  <c r="AA978" i="2" l="1"/>
  <c r="X978" i="2"/>
  <c r="Y978" i="2"/>
  <c r="W978" i="2"/>
  <c r="Z978" i="2"/>
  <c r="R978" i="2"/>
  <c r="Q978" i="2" s="1"/>
  <c r="T978" i="2"/>
  <c r="S978" i="2" s="1"/>
  <c r="A979" i="2"/>
  <c r="B979" i="2"/>
  <c r="U978" i="2" l="1"/>
  <c r="V978" i="2" s="1"/>
  <c r="P979" i="2"/>
  <c r="X979" i="2" l="1"/>
  <c r="Y979" i="2"/>
  <c r="Z979" i="2"/>
  <c r="W979" i="2"/>
  <c r="AA979" i="2"/>
  <c r="R979" i="2"/>
  <c r="Q979" i="2" s="1"/>
  <c r="T979" i="2"/>
  <c r="S979" i="2" s="1"/>
  <c r="A980" i="2"/>
  <c r="B980" i="2"/>
  <c r="U979" i="2" l="1"/>
  <c r="V979" i="2" s="1"/>
  <c r="P980" i="2"/>
  <c r="Z980" i="2" l="1"/>
  <c r="W980" i="2"/>
  <c r="X980" i="2"/>
  <c r="Y980" i="2"/>
  <c r="AA980" i="2"/>
  <c r="R980" i="2"/>
  <c r="Q980" i="2" s="1"/>
  <c r="T980" i="2"/>
  <c r="S980" i="2" s="1"/>
  <c r="A981" i="2"/>
  <c r="B981" i="2"/>
  <c r="P981" i="2" l="1"/>
  <c r="U980" i="2"/>
  <c r="V980" i="2" s="1"/>
  <c r="Z981" i="2" l="1"/>
  <c r="AA981" i="2"/>
  <c r="X981" i="2"/>
  <c r="W981" i="2"/>
  <c r="Y981" i="2"/>
  <c r="R981" i="2"/>
  <c r="Q981" i="2" s="1"/>
  <c r="T981" i="2"/>
  <c r="S981" i="2" s="1"/>
  <c r="A982" i="2"/>
  <c r="B982" i="2"/>
  <c r="U981" i="2" l="1"/>
  <c r="V981" i="2" s="1"/>
  <c r="P982" i="2"/>
  <c r="Y982" i="2" l="1"/>
  <c r="X982" i="2"/>
  <c r="W982" i="2"/>
  <c r="Z982" i="2"/>
  <c r="AA982" i="2"/>
  <c r="R982" i="2"/>
  <c r="Q982" i="2" s="1"/>
  <c r="T982" i="2"/>
  <c r="S982" i="2" s="1"/>
  <c r="A983" i="2"/>
  <c r="B983" i="2"/>
  <c r="U982" i="2" l="1"/>
  <c r="V982" i="2" s="1"/>
  <c r="P983" i="2"/>
  <c r="Y983" i="2" l="1"/>
  <c r="Z983" i="2"/>
  <c r="W983" i="2"/>
  <c r="AA983" i="2"/>
  <c r="X983" i="2"/>
  <c r="R983" i="2"/>
  <c r="Q983" i="2" s="1"/>
  <c r="T983" i="2"/>
  <c r="S983" i="2" s="1"/>
  <c r="A984" i="2"/>
  <c r="B984" i="2"/>
  <c r="U983" i="2" l="1"/>
  <c r="V983" i="2" s="1"/>
  <c r="P984" i="2"/>
  <c r="W984" i="2" l="1"/>
  <c r="Z984" i="2"/>
  <c r="Y984" i="2"/>
  <c r="X984" i="2"/>
  <c r="AA984" i="2"/>
  <c r="R984" i="2"/>
  <c r="Q984" i="2" s="1"/>
  <c r="T984" i="2"/>
  <c r="S984" i="2" s="1"/>
  <c r="A985" i="2"/>
  <c r="B985" i="2"/>
  <c r="U984" i="2" l="1"/>
  <c r="V984" i="2" s="1"/>
  <c r="P985" i="2"/>
  <c r="Y985" i="2" l="1"/>
  <c r="Z985" i="2"/>
  <c r="AA985" i="2"/>
  <c r="W985" i="2"/>
  <c r="X985" i="2"/>
  <c r="R985" i="2"/>
  <c r="Q985" i="2" s="1"/>
  <c r="A986" i="2"/>
  <c r="B986" i="2"/>
  <c r="T985" i="2"/>
  <c r="S985" i="2" s="1"/>
  <c r="U985" i="2" l="1"/>
  <c r="V985" i="2" s="1"/>
  <c r="P986" i="2"/>
  <c r="Z986" i="2" l="1"/>
  <c r="AA986" i="2"/>
  <c r="Y986" i="2"/>
  <c r="W986" i="2"/>
  <c r="X986" i="2"/>
  <c r="R986" i="2"/>
  <c r="Q986" i="2" s="1"/>
  <c r="A987" i="2"/>
  <c r="B987" i="2"/>
  <c r="T986" i="2"/>
  <c r="S986" i="2" s="1"/>
  <c r="U986" i="2" l="1"/>
  <c r="V986" i="2" s="1"/>
  <c r="P987" i="2"/>
  <c r="Z987" i="2" l="1"/>
  <c r="Y987" i="2"/>
  <c r="W987" i="2"/>
  <c r="X987" i="2"/>
  <c r="AA987" i="2"/>
  <c r="R987" i="2"/>
  <c r="Q987" i="2" s="1"/>
  <c r="T987" i="2"/>
  <c r="S987" i="2" s="1"/>
  <c r="A988" i="2"/>
  <c r="B988" i="2"/>
  <c r="P988" i="2" l="1"/>
  <c r="U987" i="2"/>
  <c r="V987" i="2" s="1"/>
  <c r="Y988" i="2" l="1"/>
  <c r="W988" i="2"/>
  <c r="Z988" i="2"/>
  <c r="X988" i="2"/>
  <c r="AA988" i="2"/>
  <c r="R988" i="2"/>
  <c r="Q988" i="2" s="1"/>
  <c r="A989" i="2"/>
  <c r="B989" i="2"/>
  <c r="T988" i="2"/>
  <c r="S988" i="2" s="1"/>
  <c r="U988" i="2" l="1"/>
  <c r="V988" i="2" s="1"/>
  <c r="P989" i="2"/>
  <c r="Y989" i="2" l="1"/>
  <c r="W989" i="2"/>
  <c r="X989" i="2"/>
  <c r="Z989" i="2"/>
  <c r="AA989" i="2"/>
  <c r="R989" i="2"/>
  <c r="Q989" i="2" s="1"/>
  <c r="A990" i="2"/>
  <c r="B990" i="2"/>
  <c r="T989" i="2"/>
  <c r="S989" i="2" s="1"/>
  <c r="U989" i="2" l="1"/>
  <c r="V989" i="2" s="1"/>
  <c r="P990" i="2"/>
  <c r="AA990" i="2" l="1"/>
  <c r="Z990" i="2"/>
  <c r="X990" i="2"/>
  <c r="W990" i="2"/>
  <c r="Y990" i="2"/>
  <c r="R990" i="2"/>
  <c r="Q990" i="2" s="1"/>
  <c r="T990" i="2"/>
  <c r="S990" i="2" s="1"/>
  <c r="A991" i="2"/>
  <c r="B991" i="2"/>
  <c r="U990" i="2" l="1"/>
  <c r="V990" i="2" s="1"/>
  <c r="P991" i="2"/>
  <c r="X991" i="2" l="1"/>
  <c r="Y991" i="2"/>
  <c r="AA991" i="2"/>
  <c r="Z991" i="2"/>
  <c r="W991" i="2"/>
  <c r="R991" i="2"/>
  <c r="Q991" i="2" s="1"/>
  <c r="T991" i="2"/>
  <c r="S991" i="2" s="1"/>
  <c r="A992" i="2"/>
  <c r="B992" i="2"/>
  <c r="U991" i="2" l="1"/>
  <c r="V991" i="2" s="1"/>
  <c r="P992" i="2"/>
  <c r="X992" i="2" l="1"/>
  <c r="Y992" i="2"/>
  <c r="AA992" i="2"/>
  <c r="W992" i="2"/>
  <c r="Z992" i="2"/>
  <c r="R992" i="2"/>
  <c r="Q992" i="2" s="1"/>
  <c r="T992" i="2"/>
  <c r="S992" i="2" s="1"/>
  <c r="A993" i="2"/>
  <c r="B993" i="2"/>
  <c r="P993" i="2" l="1"/>
  <c r="U992" i="2"/>
  <c r="V992" i="2" s="1"/>
  <c r="W993" i="2" l="1"/>
  <c r="X993" i="2"/>
  <c r="Z993" i="2"/>
  <c r="AA993" i="2"/>
  <c r="Y993" i="2"/>
  <c r="R993" i="2"/>
  <c r="Q993" i="2" s="1"/>
  <c r="A994" i="2"/>
  <c r="B994" i="2"/>
  <c r="T993" i="2"/>
  <c r="S993" i="2" s="1"/>
  <c r="U993" i="2" l="1"/>
  <c r="V993" i="2" s="1"/>
  <c r="P994" i="2"/>
  <c r="AA994" i="2" l="1"/>
  <c r="X994" i="2"/>
  <c r="W994" i="2"/>
  <c r="Z994" i="2"/>
  <c r="Y994" i="2"/>
  <c r="R994" i="2"/>
  <c r="Q994" i="2" s="1"/>
  <c r="T994" i="2"/>
  <c r="S994" i="2" s="1"/>
  <c r="A995" i="2"/>
  <c r="B995" i="2"/>
  <c r="P995" i="2" l="1"/>
  <c r="U994" i="2"/>
  <c r="V994" i="2" s="1"/>
  <c r="X995" i="2" l="1"/>
  <c r="Y995" i="2"/>
  <c r="AA995" i="2"/>
  <c r="W995" i="2"/>
  <c r="Z995" i="2"/>
  <c r="R995" i="2"/>
  <c r="Q995" i="2" s="1"/>
  <c r="T995" i="2"/>
  <c r="S995" i="2" s="1"/>
  <c r="A996" i="2"/>
  <c r="B996" i="2"/>
  <c r="U995" i="2" l="1"/>
  <c r="V995" i="2" s="1"/>
  <c r="P996" i="2"/>
  <c r="Z996" i="2" l="1"/>
  <c r="W996" i="2"/>
  <c r="X996" i="2"/>
  <c r="AA996" i="2"/>
  <c r="Y996" i="2"/>
  <c r="R996" i="2"/>
  <c r="Q996" i="2" s="1"/>
  <c r="T996" i="2"/>
  <c r="S996" i="2" s="1"/>
  <c r="A997" i="2"/>
  <c r="B997" i="2"/>
  <c r="U996" i="2" l="1"/>
  <c r="V996" i="2" s="1"/>
  <c r="P997" i="2"/>
  <c r="W997" i="2" l="1"/>
  <c r="Z997" i="2"/>
  <c r="AA997" i="2"/>
  <c r="X997" i="2"/>
  <c r="Y997" i="2"/>
  <c r="R997" i="2"/>
  <c r="Q997" i="2" s="1"/>
  <c r="T997" i="2"/>
  <c r="S997" i="2" s="1"/>
  <c r="A998" i="2"/>
  <c r="B998" i="2"/>
  <c r="P998" i="2" l="1"/>
  <c r="U997" i="2"/>
  <c r="V997" i="2" s="1"/>
  <c r="Y998" i="2" l="1"/>
  <c r="X998" i="2"/>
  <c r="AA998" i="2"/>
  <c r="Z998" i="2"/>
  <c r="W998" i="2"/>
  <c r="R998" i="2"/>
  <c r="Q998" i="2" s="1"/>
  <c r="A999" i="2"/>
  <c r="B999" i="2"/>
  <c r="T998" i="2"/>
  <c r="S998" i="2" s="1"/>
  <c r="P999" i="2" l="1"/>
  <c r="U998" i="2"/>
  <c r="V998" i="2" s="1"/>
  <c r="Y999" i="2" l="1"/>
  <c r="Z999" i="2"/>
  <c r="W999" i="2"/>
  <c r="AA999" i="2"/>
  <c r="X999" i="2"/>
  <c r="R999" i="2"/>
  <c r="Q999" i="2" s="1"/>
  <c r="T999" i="2"/>
  <c r="S999" i="2" s="1"/>
  <c r="A1000" i="2"/>
  <c r="P1000" i="2"/>
  <c r="B1000" i="2"/>
  <c r="W1000" i="2" l="1"/>
  <c r="Z1000" i="2"/>
  <c r="X1000" i="2"/>
  <c r="Y1000" i="2"/>
  <c r="AA1000" i="2"/>
  <c r="M32" i="3"/>
  <c r="Q32" i="3"/>
  <c r="P32" i="3"/>
  <c r="K32" i="3"/>
  <c r="O32" i="3"/>
  <c r="L32" i="3"/>
  <c r="H32" i="3"/>
  <c r="D32" i="3"/>
  <c r="C37" i="3"/>
  <c r="H27" i="3"/>
  <c r="B37" i="3"/>
  <c r="E27" i="3"/>
  <c r="Q27" i="3"/>
  <c r="F27" i="3"/>
  <c r="P27" i="3"/>
  <c r="O37" i="3"/>
  <c r="E37" i="3"/>
  <c r="B32" i="3"/>
  <c r="C32" i="3"/>
  <c r="G27" i="3"/>
  <c r="P37" i="3"/>
  <c r="H37" i="3"/>
  <c r="B27" i="3"/>
  <c r="F32" i="3"/>
  <c r="M37" i="3"/>
  <c r="D27" i="3"/>
  <c r="K27" i="3"/>
  <c r="C27" i="3"/>
  <c r="N37" i="3"/>
  <c r="K37" i="3"/>
  <c r="E32" i="3"/>
  <c r="N32" i="3"/>
  <c r="O27" i="3"/>
  <c r="D37" i="3"/>
  <c r="L37" i="3"/>
  <c r="G37" i="3"/>
  <c r="L27" i="3"/>
  <c r="F37" i="3"/>
  <c r="Q37" i="3"/>
  <c r="M27" i="3"/>
  <c r="N27" i="3"/>
  <c r="G32" i="3"/>
  <c r="B39" i="3"/>
  <c r="C34" i="3"/>
  <c r="B28" i="3"/>
  <c r="N33" i="3"/>
  <c r="L29" i="3"/>
  <c r="E39" i="3"/>
  <c r="P39" i="3"/>
  <c r="N39" i="3"/>
  <c r="N38" i="3"/>
  <c r="D33" i="3"/>
  <c r="P28" i="3"/>
  <c r="L28" i="3"/>
  <c r="G38" i="3"/>
  <c r="D38" i="3"/>
  <c r="Q29" i="3"/>
  <c r="Q28" i="3"/>
  <c r="Q33" i="3"/>
  <c r="M34" i="3"/>
  <c r="F39" i="3"/>
  <c r="K39" i="3"/>
  <c r="D28" i="3"/>
  <c r="Q34" i="3"/>
  <c r="K29" i="3"/>
  <c r="O29" i="3"/>
  <c r="E38" i="3"/>
  <c r="B34" i="3"/>
  <c r="H39" i="3"/>
  <c r="O38" i="3"/>
  <c r="D39" i="3"/>
  <c r="H29" i="3"/>
  <c r="P33" i="3"/>
  <c r="O33" i="3"/>
  <c r="N29" i="3"/>
  <c r="O28" i="3"/>
  <c r="Q39" i="3"/>
  <c r="H34" i="3"/>
  <c r="F28" i="3"/>
  <c r="N28" i="3"/>
  <c r="K28" i="3"/>
  <c r="G39" i="3"/>
  <c r="P29" i="3"/>
  <c r="L34" i="3"/>
  <c r="K34" i="3"/>
  <c r="C38" i="3"/>
  <c r="H28" i="3"/>
  <c r="M33" i="3"/>
  <c r="C39" i="3"/>
  <c r="F29" i="3"/>
  <c r="M29" i="3"/>
  <c r="F38" i="3"/>
  <c r="F33" i="3"/>
  <c r="M39" i="3"/>
  <c r="G34" i="3"/>
  <c r="E28" i="3"/>
  <c r="E29" i="3"/>
  <c r="G33" i="3"/>
  <c r="N34" i="3"/>
  <c r="P34" i="3"/>
  <c r="L33" i="3"/>
  <c r="K33" i="3"/>
  <c r="E33" i="3"/>
  <c r="C29" i="3"/>
  <c r="B33" i="3"/>
  <c r="K38" i="3"/>
  <c r="M28" i="3"/>
  <c r="D34" i="3"/>
  <c r="H38" i="3"/>
  <c r="B29" i="3"/>
  <c r="B38" i="3"/>
  <c r="C28" i="3"/>
  <c r="Q38" i="3"/>
  <c r="G29" i="3"/>
  <c r="M38" i="3"/>
  <c r="L39" i="3"/>
  <c r="E34" i="3"/>
  <c r="L38" i="3"/>
  <c r="O34" i="3"/>
  <c r="P38" i="3"/>
  <c r="G28" i="3"/>
  <c r="O39" i="3"/>
  <c r="C33" i="3"/>
  <c r="D29" i="3"/>
  <c r="F34" i="3"/>
  <c r="H33" i="3"/>
  <c r="R1000" i="2"/>
  <c r="Q56" i="2" s="1"/>
  <c r="C57" i="3"/>
  <c r="B13" i="3"/>
  <c r="G14" i="3"/>
  <c r="O17" i="3"/>
  <c r="E43" i="3"/>
  <c r="C62" i="3"/>
  <c r="C53" i="3"/>
  <c r="P44" i="3"/>
  <c r="C44" i="3"/>
  <c r="L57" i="3"/>
  <c r="C59" i="3"/>
  <c r="O57" i="3"/>
  <c r="O43" i="3"/>
  <c r="N43" i="3"/>
  <c r="E53" i="3"/>
  <c r="L43" i="3"/>
  <c r="P62" i="3"/>
  <c r="O59" i="3"/>
  <c r="L44" i="3"/>
  <c r="N53" i="3"/>
  <c r="G43" i="3"/>
  <c r="F67" i="3"/>
  <c r="L58" i="3"/>
  <c r="F53" i="3"/>
  <c r="G63" i="3"/>
  <c r="G54" i="3"/>
  <c r="C67" i="3"/>
  <c r="F54" i="3"/>
  <c r="E57" i="3"/>
  <c r="O42" i="3"/>
  <c r="P57" i="3"/>
  <c r="O58" i="3"/>
  <c r="L77" i="3"/>
  <c r="N42" i="3"/>
  <c r="P52" i="3"/>
  <c r="F58" i="3"/>
  <c r="P58" i="3"/>
  <c r="E42" i="3"/>
  <c r="N57" i="3"/>
  <c r="N58" i="3"/>
  <c r="G42" i="3"/>
  <c r="C54" i="3"/>
  <c r="G52" i="3"/>
  <c r="G57" i="3"/>
  <c r="L42" i="3"/>
  <c r="F63" i="3"/>
  <c r="O62" i="3"/>
  <c r="G67" i="3"/>
  <c r="L62" i="3"/>
  <c r="E44" i="3"/>
  <c r="O52" i="3"/>
  <c r="F57" i="3"/>
  <c r="E64" i="3"/>
  <c r="L53" i="3"/>
  <c r="L52" i="3"/>
  <c r="C64" i="3"/>
  <c r="E63" i="3"/>
  <c r="N59" i="3"/>
  <c r="P53" i="3"/>
  <c r="N77" i="3"/>
  <c r="C43" i="3"/>
  <c r="N62" i="3"/>
  <c r="E52" i="3"/>
  <c r="E58" i="3"/>
  <c r="G62" i="3"/>
  <c r="O77" i="3"/>
  <c r="F64" i="3"/>
  <c r="P59" i="3"/>
  <c r="F44" i="3"/>
  <c r="F42" i="3"/>
  <c r="N44" i="3"/>
  <c r="G58" i="3"/>
  <c r="E67" i="3"/>
  <c r="P42" i="3"/>
  <c r="O44" i="3"/>
  <c r="E62" i="3"/>
  <c r="P77" i="3"/>
  <c r="O53" i="3"/>
  <c r="F43" i="3"/>
  <c r="P43" i="3"/>
  <c r="F52" i="3"/>
  <c r="L59" i="3"/>
  <c r="C58" i="3"/>
  <c r="C42" i="3"/>
  <c r="C77" i="3"/>
  <c r="C52" i="3"/>
  <c r="G64" i="3"/>
  <c r="E54" i="3"/>
  <c r="C72" i="3"/>
  <c r="G44" i="3"/>
  <c r="N52" i="3"/>
  <c r="F62" i="3"/>
  <c r="C63" i="3"/>
  <c r="P17" i="3"/>
  <c r="P20" i="3"/>
  <c r="P16" i="3"/>
  <c r="F22" i="3"/>
  <c r="F19" i="3"/>
  <c r="P13" i="3"/>
  <c r="E18" i="3"/>
  <c r="F17" i="3"/>
  <c r="E20" i="3"/>
  <c r="O15" i="3"/>
  <c r="B19" i="3"/>
  <c r="G13" i="3"/>
  <c r="K20" i="3"/>
  <c r="B20" i="3"/>
  <c r="O14" i="3"/>
  <c r="N19" i="3"/>
  <c r="K15" i="3"/>
  <c r="B16" i="3"/>
  <c r="F16" i="3"/>
  <c r="F20" i="3"/>
  <c r="O19" i="3"/>
  <c r="P18" i="3"/>
  <c r="B17" i="3"/>
  <c r="E14" i="3"/>
  <c r="N18" i="3"/>
  <c r="K18" i="3"/>
  <c r="N20" i="3"/>
  <c r="B21" i="3"/>
  <c r="G20" i="3"/>
  <c r="B15" i="3"/>
  <c r="P21" i="3"/>
  <c r="O13" i="3"/>
  <c r="B14" i="3"/>
  <c r="E13" i="3"/>
  <c r="G17" i="3"/>
  <c r="P22" i="3"/>
  <c r="O22" i="3"/>
  <c r="F21" i="3"/>
  <c r="B22" i="3"/>
  <c r="K19" i="3"/>
  <c r="E21" i="3"/>
  <c r="K17" i="3"/>
  <c r="G53" i="3"/>
  <c r="N22" i="3"/>
  <c r="N21" i="3"/>
  <c r="P14" i="3"/>
  <c r="E17" i="3"/>
  <c r="O21" i="3"/>
  <c r="O20" i="3"/>
  <c r="B18" i="3"/>
  <c r="F14" i="3"/>
  <c r="K16" i="3"/>
  <c r="K22" i="3"/>
  <c r="K14" i="3"/>
  <c r="O18" i="3"/>
  <c r="F18" i="3"/>
  <c r="E15" i="3"/>
  <c r="N14" i="3"/>
  <c r="F13" i="3"/>
  <c r="N16" i="3"/>
  <c r="G16" i="3"/>
  <c r="N15" i="3"/>
  <c r="G22" i="3"/>
  <c r="G19" i="3"/>
  <c r="K13" i="3"/>
  <c r="K21" i="3"/>
  <c r="C68" i="3"/>
  <c r="E22" i="3"/>
  <c r="G18" i="3"/>
  <c r="E19" i="3"/>
  <c r="P15" i="3"/>
  <c r="N17" i="3"/>
  <c r="O16" i="3"/>
  <c r="F15" i="3"/>
  <c r="N13" i="3"/>
  <c r="E16" i="3"/>
  <c r="G15" i="3"/>
  <c r="P19" i="3"/>
  <c r="G21" i="3"/>
  <c r="C73" i="3"/>
  <c r="C78" i="3"/>
  <c r="L64" i="3"/>
  <c r="L68" i="3"/>
  <c r="L84" i="3"/>
  <c r="C82" i="3"/>
  <c r="L63" i="3"/>
  <c r="C83" i="3"/>
  <c r="L74" i="3"/>
  <c r="L47" i="3"/>
  <c r="L73" i="3"/>
  <c r="L54" i="3"/>
  <c r="C84" i="3"/>
  <c r="C69" i="3"/>
  <c r="L79" i="3"/>
  <c r="L78" i="3"/>
  <c r="L69" i="3"/>
  <c r="L49" i="3"/>
  <c r="L83" i="3"/>
  <c r="C74" i="3"/>
  <c r="L67" i="3"/>
  <c r="L82" i="3"/>
  <c r="C79" i="3"/>
  <c r="L72" i="3"/>
  <c r="L48" i="3"/>
  <c r="F59" i="3"/>
  <c r="G59" i="3"/>
  <c r="E59" i="3"/>
  <c r="O73" i="3"/>
  <c r="O54" i="3"/>
  <c r="O84" i="3"/>
  <c r="P78" i="3"/>
  <c r="N73" i="3"/>
  <c r="P64" i="3"/>
  <c r="N63" i="3"/>
  <c r="E72" i="3"/>
  <c r="P83" i="3"/>
  <c r="O79" i="3"/>
  <c r="O68" i="3"/>
  <c r="F83" i="3"/>
  <c r="G84" i="3"/>
  <c r="O72" i="3"/>
  <c r="P63" i="3"/>
  <c r="E82" i="3"/>
  <c r="F72" i="3"/>
  <c r="E69" i="3"/>
  <c r="P49" i="3"/>
  <c r="F79" i="3"/>
  <c r="N78" i="3"/>
  <c r="N49" i="3"/>
  <c r="G77" i="3"/>
  <c r="N74" i="3"/>
  <c r="N84" i="3"/>
  <c r="O67" i="3"/>
  <c r="P54" i="3"/>
  <c r="O63" i="3"/>
  <c r="O49" i="3"/>
  <c r="O69" i="3"/>
  <c r="N82" i="3"/>
  <c r="G69" i="3"/>
  <c r="P69" i="3"/>
  <c r="G78" i="3"/>
  <c r="E84" i="3"/>
  <c r="P72" i="3"/>
  <c r="E73" i="3"/>
  <c r="N79" i="3"/>
  <c r="G79" i="3"/>
  <c r="G83" i="3"/>
  <c r="O82" i="3"/>
  <c r="N64" i="3"/>
  <c r="F82" i="3"/>
  <c r="E79" i="3"/>
  <c r="O47" i="3"/>
  <c r="N47" i="3"/>
  <c r="F77" i="3"/>
  <c r="O83" i="3"/>
  <c r="E83" i="3"/>
  <c r="E68" i="3"/>
  <c r="O74" i="3"/>
  <c r="G68" i="3"/>
  <c r="O48" i="3"/>
  <c r="P74" i="3"/>
  <c r="G74" i="3"/>
  <c r="E77" i="3"/>
  <c r="E78" i="3"/>
  <c r="G73" i="3"/>
  <c r="N68" i="3"/>
  <c r="P47" i="3"/>
  <c r="N48" i="3"/>
  <c r="G72" i="3"/>
  <c r="E74" i="3"/>
  <c r="F78" i="3"/>
  <c r="P79" i="3"/>
  <c r="P82" i="3"/>
  <c r="P73" i="3"/>
  <c r="P68" i="3"/>
  <c r="O78" i="3"/>
  <c r="F74" i="3"/>
  <c r="G82" i="3"/>
  <c r="P48" i="3"/>
  <c r="N83" i="3"/>
  <c r="P84" i="3"/>
  <c r="F73" i="3"/>
  <c r="N67" i="3"/>
  <c r="N54" i="3"/>
  <c r="F68" i="3"/>
  <c r="F69" i="3"/>
  <c r="N72" i="3"/>
  <c r="P67" i="3"/>
  <c r="O64" i="3"/>
  <c r="F84" i="3"/>
  <c r="N69" i="3"/>
  <c r="Q57" i="3"/>
  <c r="H58" i="3"/>
  <c r="K44" i="3"/>
  <c r="B52" i="3"/>
  <c r="H67" i="3"/>
  <c r="Q43" i="3"/>
  <c r="Q58" i="3"/>
  <c r="M77" i="3"/>
  <c r="D59" i="3"/>
  <c r="B44" i="3"/>
  <c r="M52" i="3"/>
  <c r="B54" i="3"/>
  <c r="M44" i="3"/>
  <c r="Q59" i="3"/>
  <c r="K57" i="3"/>
  <c r="B59" i="3"/>
  <c r="D43" i="3"/>
  <c r="Q52" i="3"/>
  <c r="H59" i="3"/>
  <c r="Q42" i="3"/>
  <c r="M53" i="3"/>
  <c r="M62" i="3"/>
  <c r="D52" i="3"/>
  <c r="H62" i="3"/>
  <c r="H44" i="3"/>
  <c r="H54" i="3"/>
  <c r="H52" i="3"/>
  <c r="M58" i="3"/>
  <c r="K43" i="3"/>
  <c r="B42" i="3"/>
  <c r="Q77" i="3"/>
  <c r="B64" i="3"/>
  <c r="M15" i="3"/>
  <c r="D22" i="3"/>
  <c r="H16" i="3"/>
  <c r="D13" i="3"/>
  <c r="D21" i="3"/>
  <c r="M20" i="3"/>
  <c r="Q21" i="3"/>
  <c r="D20" i="3"/>
  <c r="M14" i="3"/>
  <c r="M21" i="3"/>
  <c r="H17" i="3"/>
  <c r="H22" i="3"/>
  <c r="D14" i="3"/>
  <c r="H21" i="3"/>
  <c r="D18" i="3"/>
  <c r="Q14" i="3"/>
  <c r="D19" i="3"/>
  <c r="D17" i="3"/>
  <c r="H14" i="3"/>
  <c r="D16" i="3"/>
  <c r="H20" i="3"/>
  <c r="Q15" i="3"/>
  <c r="Q20" i="3"/>
  <c r="H19" i="3"/>
  <c r="M22" i="3"/>
  <c r="Q18" i="3"/>
  <c r="M17" i="3"/>
  <c r="Q16" i="3"/>
  <c r="Q17" i="3"/>
  <c r="M18" i="3"/>
  <c r="Q13" i="3"/>
  <c r="D53" i="3"/>
  <c r="H64" i="3"/>
  <c r="H63" i="3"/>
  <c r="K62" i="3"/>
  <c r="M42" i="3"/>
  <c r="K53" i="3"/>
  <c r="B63" i="3"/>
  <c r="D67" i="3"/>
  <c r="Q62" i="3"/>
  <c r="Q53" i="3"/>
  <c r="K42" i="3"/>
  <c r="H13" i="3"/>
  <c r="M16" i="3"/>
  <c r="H18" i="3"/>
  <c r="D58" i="3"/>
  <c r="D44" i="3"/>
  <c r="B53" i="3"/>
  <c r="K58" i="3"/>
  <c r="M13" i="3"/>
  <c r="H15" i="3"/>
  <c r="D42" i="3"/>
  <c r="K59" i="3"/>
  <c r="B43" i="3"/>
  <c r="D54" i="3"/>
  <c r="M59" i="3"/>
  <c r="M19" i="3"/>
  <c r="H53" i="3"/>
  <c r="M57" i="3"/>
  <c r="M43" i="3"/>
  <c r="B58" i="3"/>
  <c r="B62" i="3"/>
  <c r="D57" i="3"/>
  <c r="D62" i="3"/>
  <c r="D64" i="3"/>
  <c r="Q44" i="3"/>
  <c r="B67" i="3"/>
  <c r="Q19" i="3"/>
  <c r="B57" i="3"/>
  <c r="H42" i="3"/>
  <c r="D15" i="3"/>
  <c r="Q22" i="3"/>
  <c r="H43" i="3"/>
  <c r="D63" i="3"/>
  <c r="K77" i="3"/>
  <c r="K52" i="3"/>
  <c r="H57" i="3"/>
  <c r="U999" i="2"/>
  <c r="V999" i="2" s="1"/>
  <c r="Q82" i="3"/>
  <c r="Q78" i="3"/>
  <c r="Q64" i="3"/>
  <c r="H73" i="3"/>
  <c r="B68" i="3"/>
  <c r="H83" i="3"/>
  <c r="B78" i="3"/>
  <c r="K79" i="3"/>
  <c r="H78" i="3"/>
  <c r="B72" i="3"/>
  <c r="Q47" i="3"/>
  <c r="D83" i="3"/>
  <c r="D79" i="3"/>
  <c r="K67" i="3"/>
  <c r="K72" i="3"/>
  <c r="K64" i="3"/>
  <c r="M63" i="3"/>
  <c r="B79" i="3"/>
  <c r="D72" i="3"/>
  <c r="K68" i="3"/>
  <c r="Q54" i="3"/>
  <c r="K49" i="3"/>
  <c r="M49" i="3"/>
  <c r="K74" i="3"/>
  <c r="H69" i="3"/>
  <c r="D84" i="3"/>
  <c r="M67" i="3"/>
  <c r="K78" i="3"/>
  <c r="M82" i="3"/>
  <c r="Q84" i="3"/>
  <c r="M47" i="3"/>
  <c r="D82" i="3"/>
  <c r="Q67" i="3"/>
  <c r="Q68" i="3"/>
  <c r="B82" i="3"/>
  <c r="H74" i="3"/>
  <c r="K84" i="3"/>
  <c r="B74" i="3"/>
  <c r="K48" i="3"/>
  <c r="K47" i="3"/>
  <c r="D73" i="3"/>
  <c r="M54" i="3"/>
  <c r="M48" i="3"/>
  <c r="K69" i="3"/>
  <c r="Q63" i="3"/>
  <c r="M72" i="3"/>
  <c r="B83" i="3"/>
  <c r="Q83" i="3"/>
  <c r="K54" i="3"/>
  <c r="M73" i="3"/>
  <c r="H79" i="3"/>
  <c r="M64" i="3"/>
  <c r="B69" i="3"/>
  <c r="H72" i="3"/>
  <c r="M78" i="3"/>
  <c r="H84" i="3"/>
  <c r="H82" i="3"/>
  <c r="K82" i="3"/>
  <c r="Q49" i="3"/>
  <c r="M69" i="3"/>
  <c r="M68" i="3"/>
  <c r="H77" i="3"/>
  <c r="D78" i="3"/>
  <c r="D69" i="3"/>
  <c r="K73" i="3"/>
  <c r="Q72" i="3"/>
  <c r="B73" i="3"/>
  <c r="M84" i="3"/>
  <c r="D68" i="3"/>
  <c r="D74" i="3"/>
  <c r="Q79" i="3"/>
  <c r="B84" i="3"/>
  <c r="K83" i="3"/>
  <c r="M74" i="3"/>
  <c r="B77" i="3"/>
  <c r="Q48" i="3"/>
  <c r="M83" i="3"/>
  <c r="D77" i="3"/>
  <c r="K63" i="3"/>
  <c r="Q73" i="3"/>
  <c r="M79" i="3"/>
  <c r="Q69" i="3"/>
  <c r="H68" i="3"/>
  <c r="Q74" i="3"/>
  <c r="T1000" i="2"/>
  <c r="Q50" i="2"/>
  <c r="U50" i="2" s="1"/>
  <c r="V50" i="2" s="1"/>
  <c r="S4" i="2" l="1"/>
  <c r="U4" i="2" s="1"/>
  <c r="V4" i="2" s="1"/>
  <c r="S57" i="2"/>
  <c r="U57" i="2" s="1"/>
  <c r="V57" i="2" s="1"/>
  <c r="Q20" i="2"/>
  <c r="U20" i="2" s="1"/>
  <c r="V20" i="2" s="1"/>
  <c r="Q46" i="2"/>
  <c r="U46" i="2" s="1"/>
  <c r="V46" i="2" s="1"/>
  <c r="Q9" i="2"/>
  <c r="Q13" i="2"/>
  <c r="U13" i="2" s="1"/>
  <c r="V13" i="2" s="1"/>
  <c r="S8" i="2"/>
  <c r="U8" i="2" s="1"/>
  <c r="V8" i="2" s="1"/>
  <c r="S9" i="2"/>
  <c r="S77" i="2"/>
  <c r="U77" i="2" s="1"/>
  <c r="V77" i="2" s="1"/>
  <c r="S59" i="2"/>
  <c r="U59" i="2" s="1"/>
  <c r="V59" i="2" s="1"/>
  <c r="S79" i="2"/>
  <c r="U79" i="2" s="1"/>
  <c r="V79" i="2" s="1"/>
  <c r="S56" i="2"/>
  <c r="U56" i="2" s="1"/>
  <c r="V56" i="2" s="1"/>
  <c r="Q52" i="2"/>
  <c r="U52" i="2" s="1"/>
  <c r="V52" i="2" s="1"/>
  <c r="Q53" i="2"/>
  <c r="U53" i="2" s="1"/>
  <c r="V53" i="2" s="1"/>
  <c r="Q85" i="2"/>
  <c r="U85" i="2" s="1"/>
  <c r="V85" i="2" s="1"/>
  <c r="Q84" i="2"/>
  <c r="U84" i="2" s="1"/>
  <c r="V84" i="2" s="1"/>
  <c r="Q81" i="2"/>
  <c r="U81" i="2" s="1"/>
  <c r="V81" i="2" s="1"/>
  <c r="Q86" i="2"/>
  <c r="U86" i="2" s="1"/>
  <c r="V86" i="2" s="1"/>
  <c r="S75" i="2"/>
  <c r="U75" i="2" s="1"/>
  <c r="V75" i="2" s="1"/>
  <c r="S78" i="2"/>
  <c r="U78" i="2" s="1"/>
  <c r="V78" i="2" s="1"/>
  <c r="S70" i="2"/>
  <c r="U70" i="2" s="1"/>
  <c r="V70" i="2" s="1"/>
  <c r="S73" i="2"/>
  <c r="U73" i="2" s="1"/>
  <c r="V73" i="2" s="1"/>
  <c r="S64" i="2"/>
  <c r="U64" i="2" s="1"/>
  <c r="V64" i="2" s="1"/>
  <c r="S67" i="2"/>
  <c r="U67" i="2" s="1"/>
  <c r="V67" i="2" s="1"/>
  <c r="S1000" i="2"/>
  <c r="S61" i="2"/>
  <c r="U61" i="2" s="1"/>
  <c r="V61" i="2" s="1"/>
  <c r="Q6" i="2"/>
  <c r="U6" i="2" s="1"/>
  <c r="V6" i="2" s="1"/>
  <c r="Q12" i="2"/>
  <c r="U12" i="2" s="1"/>
  <c r="V12" i="2" s="1"/>
  <c r="Q1000" i="2"/>
  <c r="Q5" i="2"/>
  <c r="U5" i="2" s="1"/>
  <c r="V5" i="2" s="1"/>
  <c r="Q11" i="2"/>
  <c r="U11" i="2" s="1"/>
  <c r="V11" i="2" s="1"/>
  <c r="Q22" i="2"/>
  <c r="U22" i="2" s="1"/>
  <c r="V22" i="2" s="1"/>
  <c r="U9" i="2" l="1"/>
  <c r="V9" i="2" s="1"/>
  <c r="U1000" i="2"/>
  <c r="V1000" i="2" s="1"/>
  <c r="L4" i="3"/>
  <c r="L5" i="3"/>
  <c r="L8" i="3"/>
  <c r="L6" i="3"/>
  <c r="L7" i="3"/>
  <c r="K7" i="3"/>
  <c r="K5" i="3"/>
  <c r="K8" i="3"/>
  <c r="K4" i="3"/>
  <c r="K6" i="3"/>
  <c r="C4" i="3"/>
  <c r="C6" i="3"/>
  <c r="B5" i="3"/>
  <c r="B4" i="3"/>
  <c r="C7" i="3"/>
  <c r="C8" i="3"/>
  <c r="B6" i="3"/>
  <c r="C5" i="3"/>
  <c r="B7" i="3"/>
  <c r="B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Buddy_Dve</author>
  </authors>
  <commentList>
    <comment ref="D1" authorId="0" shapeId="0" xr:uid="{00000000-0006-0000-0000-000001000000}">
      <text>
        <r>
          <rPr>
            <b/>
            <sz val="10"/>
            <color indexed="81"/>
            <rFont val="Tahoma"/>
            <family val="2"/>
          </rPr>
          <t xml:space="preserve">CATEGORY:
</t>
        </r>
        <r>
          <rPr>
            <sz val="10"/>
            <color indexed="81"/>
            <rFont val="Tahoma"/>
            <family val="2"/>
          </rPr>
          <t>Standard Age Categories as defined by the FRA, with the addition of F35 and other 5 year cats plus U18, U16 to cover more options. (picklist at D1004)</t>
        </r>
        <r>
          <rPr>
            <b/>
            <sz val="10"/>
            <color indexed="81"/>
            <rFont val="Tahoma"/>
            <family val="2"/>
          </rPr>
          <t xml:space="preserve">
MU16 - MU18 - MU23 - M - M40 - M45 - M50 - M55 - M60 - M65 - M70
FU16 - FU18 - FU23 - F - F35 - F40 - F45 - F50 - F55 - F60 - F65 - F70
</t>
        </r>
        <r>
          <rPr>
            <sz val="10"/>
            <color indexed="81"/>
            <rFont val="Tahoma"/>
            <family val="2"/>
          </rPr>
          <t>Can be typed in or picked from the drop down.</t>
        </r>
        <r>
          <rPr>
            <b/>
            <sz val="10"/>
            <color indexed="81"/>
            <rFont val="Tahoma"/>
            <family val="2"/>
          </rPr>
          <t xml:space="preserve">  Any other entries will not feed through to the results.
NOTE - You do not need to use all of them in every race </t>
        </r>
        <r>
          <rPr>
            <sz val="10"/>
            <color indexed="81"/>
            <rFont val="Tahoma"/>
            <family val="2"/>
          </rPr>
          <t>e.g if just want M / M40 / M50 etc... then only select from those you want.
(Use filters to do a quick validation after entries completed and BEFORE results produced to ensure no rogue entries)</t>
        </r>
      </text>
    </comment>
    <comment ref="E1" authorId="0" shapeId="0" xr:uid="{00000000-0006-0000-0000-000002000000}">
      <text>
        <r>
          <rPr>
            <b/>
            <sz val="9"/>
            <color indexed="81"/>
            <rFont val="Tahoma"/>
            <family val="2"/>
          </rPr>
          <t>GENDER - auto completes</t>
        </r>
        <r>
          <rPr>
            <sz val="9"/>
            <color indexed="81"/>
            <rFont val="Tahoma"/>
            <family val="2"/>
          </rPr>
          <t xml:space="preserve">
</t>
        </r>
      </text>
    </comment>
    <comment ref="F1" authorId="0" shapeId="0" xr:uid="{00000000-0006-0000-0000-000003000000}">
      <text>
        <r>
          <rPr>
            <b/>
            <sz val="9"/>
            <color indexed="81"/>
            <rFont val="Tahoma"/>
            <family val="2"/>
          </rPr>
          <t>VALIDATION:</t>
        </r>
        <r>
          <rPr>
            <sz val="9"/>
            <color indexed="81"/>
            <rFont val="Tahoma"/>
            <family val="2"/>
          </rPr>
          <t xml:space="preserve">
</t>
        </r>
        <r>
          <rPr>
            <b/>
            <sz val="9"/>
            <color indexed="81"/>
            <rFont val="Tahoma"/>
            <family val="2"/>
          </rPr>
          <t>Ensure that the same club is entered EXACTLY the same</t>
        </r>
        <r>
          <rPr>
            <sz val="9"/>
            <color indexed="81"/>
            <rFont val="Tahoma"/>
            <family val="2"/>
          </rPr>
          <t xml:space="preserve"> e.g. Tod Harriers and Todmorden Harriers will be treated as different clubs when it comes to the results.
Use filters to do a quick validation after entries completed and BEFORE results produced to ensure no rogue entries.</t>
        </r>
      </text>
    </comment>
    <comment ref="H1" authorId="0" shapeId="0" xr:uid="{00000000-0006-0000-0000-000004000000}">
      <text>
        <r>
          <rPr>
            <b/>
            <sz val="10"/>
            <color indexed="81"/>
            <rFont val="Tahoma"/>
            <family val="2"/>
          </rPr>
          <t xml:space="preserve">
ENTRY/FINISHER CHECK:
</t>
        </r>
        <r>
          <rPr>
            <sz val="10"/>
            <color indexed="81"/>
            <rFont val="Tahoma"/>
            <family val="2"/>
          </rPr>
          <t xml:space="preserve">This will display an </t>
        </r>
        <r>
          <rPr>
            <b/>
            <sz val="10"/>
            <color indexed="81"/>
            <rFont val="Tahoma"/>
            <family val="2"/>
          </rPr>
          <t>X</t>
        </r>
        <r>
          <rPr>
            <sz val="10"/>
            <color indexed="81"/>
            <rFont val="Tahoma"/>
            <family val="2"/>
          </rPr>
          <t xml:space="preserve"> until their race number is entered as a finisher on the RESULTS sheet. 
Once all results have been entered, check back to this sheet to ensure no X's are displayed.
An X at that point will indicate runner is not yet accounted for.
DNF runners should have their race number entered in the RESULTS and DNF entered as their time. Similarly, enter no. and DNS for non-starters (usually from pre-entries) starting from the bottom up.
If X's still appear, use the Duplicate Check on the RESULTS sheet.
Any X's after that, may be missing runners. FIND THEM!!!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Buddy_Dve</author>
  </authors>
  <commentList>
    <comment ref="E1" authorId="0" shapeId="0" xr:uid="{00000000-0006-0000-0100-000001000000}">
      <text>
        <r>
          <rPr>
            <b/>
            <sz val="9"/>
            <color indexed="81"/>
            <rFont val="Tahoma"/>
            <family val="2"/>
          </rPr>
          <t xml:space="preserve">Time Format:
</t>
        </r>
        <r>
          <rPr>
            <sz val="9"/>
            <color indexed="81"/>
            <rFont val="Tahoma"/>
            <family val="2"/>
          </rPr>
          <t xml:space="preserve">Enter as </t>
        </r>
        <r>
          <rPr>
            <b/>
            <sz val="9"/>
            <color indexed="81"/>
            <rFont val="Tahoma"/>
            <family val="2"/>
          </rPr>
          <t xml:space="preserve">mm.ss </t>
        </r>
        <r>
          <rPr>
            <sz val="9"/>
            <color indexed="81"/>
            <rFont val="Tahoma"/>
            <family val="2"/>
          </rPr>
          <t>or</t>
        </r>
        <r>
          <rPr>
            <b/>
            <sz val="9"/>
            <color indexed="81"/>
            <rFont val="Tahoma"/>
            <family val="2"/>
          </rPr>
          <t xml:space="preserve"> h.mm.ss
</t>
        </r>
        <r>
          <rPr>
            <sz val="9"/>
            <color indexed="81"/>
            <rFont val="Tahoma"/>
            <family val="2"/>
          </rPr>
          <t>(not colons</t>
        </r>
        <r>
          <rPr>
            <b/>
            <sz val="9"/>
            <color indexed="81"/>
            <rFont val="Tahoma"/>
            <family val="2"/>
          </rPr>
          <t>:</t>
        </r>
        <r>
          <rPr>
            <sz val="9"/>
            <color indexed="81"/>
            <rFont val="Tahoma"/>
            <family val="2"/>
          </rPr>
          <t xml:space="preserve">)
</t>
        </r>
      </text>
    </comment>
    <comment ref="M1" authorId="0" shapeId="0" xr:uid="{00000000-0006-0000-0100-000002000000}">
      <text>
        <r>
          <rPr>
            <b/>
            <sz val="9"/>
            <color indexed="81"/>
            <rFont val="Tahoma"/>
            <family val="2"/>
          </rPr>
          <t xml:space="preserve">
RACE NUMBER CHECK:
</t>
        </r>
        <r>
          <rPr>
            <sz val="9"/>
            <color indexed="81"/>
            <rFont val="Tahoma"/>
            <family val="2"/>
          </rPr>
          <t>This will stay blank if a race number is entered only once as a finisher, but will indicate DUPLICATE if a number is entered more than once.
DUPLICATE will appear against all duplicate rows.
After checking and resolving any duplicates, use the Finisher Check on the ENTRANTS column to check for missing runners.</t>
        </r>
      </text>
    </comment>
    <comment ref="N1" authorId="0" shapeId="0" xr:uid="{00000000-0006-0000-0100-000003000000}">
      <text>
        <r>
          <rPr>
            <b/>
            <sz val="9"/>
            <color indexed="81"/>
            <rFont val="Tahoma"/>
            <family val="2"/>
          </rPr>
          <t xml:space="preserve">TIME CHECK:
</t>
        </r>
        <r>
          <rPr>
            <sz val="9"/>
            <color indexed="81"/>
            <rFont val="Tahoma"/>
            <family val="2"/>
          </rPr>
          <t>This column will indicate if time in THIS ROW is incorrectly entered as faster than the entry above it.
(no fomula required for first finisher)</t>
        </r>
      </text>
    </comment>
  </commentList>
</comments>
</file>

<file path=xl/sharedStrings.xml><?xml version="1.0" encoding="utf-8"?>
<sst xmlns="http://schemas.openxmlformats.org/spreadsheetml/2006/main" count="506" uniqueCount="188">
  <si>
    <t>Position</t>
  </si>
  <si>
    <t>Time</t>
  </si>
  <si>
    <t>Gender</t>
  </si>
  <si>
    <t>Category</t>
  </si>
  <si>
    <t>Club</t>
  </si>
  <si>
    <t>Notes</t>
  </si>
  <si>
    <t>M</t>
  </si>
  <si>
    <t>M40</t>
  </si>
  <si>
    <t>M50</t>
  </si>
  <si>
    <t>M60</t>
  </si>
  <si>
    <t>Gender Position</t>
  </si>
  <si>
    <t>Cat Position</t>
  </si>
  <si>
    <t>F</t>
  </si>
  <si>
    <t>Women's Teams</t>
  </si>
  <si>
    <t>Men's Teams</t>
  </si>
  <si>
    <t>Overall Pos</t>
  </si>
  <si>
    <t>F40</t>
  </si>
  <si>
    <t>G-Rank</t>
  </si>
  <si>
    <t>C-Rank</t>
  </si>
  <si>
    <t>M70</t>
  </si>
  <si>
    <t>F70</t>
  </si>
  <si>
    <t>F50</t>
  </si>
  <si>
    <t>F60</t>
  </si>
  <si>
    <t>Age Cat</t>
  </si>
  <si>
    <t>First Name</t>
  </si>
  <si>
    <t>Last Name</t>
  </si>
  <si>
    <t>Gen+Club</t>
  </si>
  <si>
    <t>Club Counter</t>
  </si>
  <si>
    <t>Men Club Rank</t>
  </si>
  <si>
    <t>Women Club Rank</t>
  </si>
  <si>
    <t>Female</t>
  </si>
  <si>
    <t>Male</t>
  </si>
  <si>
    <t>Counter Name</t>
  </si>
  <si>
    <t>M45</t>
  </si>
  <si>
    <t>F45</t>
  </si>
  <si>
    <t>F55</t>
  </si>
  <si>
    <t>M55</t>
  </si>
  <si>
    <t>F65</t>
  </si>
  <si>
    <t>M65</t>
  </si>
  <si>
    <t>Age Category</t>
  </si>
  <si>
    <t>Women Club time 
(gender - 3)</t>
  </si>
  <si>
    <t>MU18</t>
  </si>
  <si>
    <t>FU18</t>
  </si>
  <si>
    <t>F35</t>
  </si>
  <si>
    <t>Club concat</t>
  </si>
  <si>
    <t>Club counter 1</t>
  </si>
  <si>
    <t>Club counter 2</t>
  </si>
  <si>
    <t>Club Counters</t>
  </si>
  <si>
    <t>F Sen</t>
  </si>
  <si>
    <t>M Sen</t>
  </si>
  <si>
    <t>Race Number</t>
  </si>
  <si>
    <t>Finisher Check</t>
  </si>
  <si>
    <t>MU16</t>
  </si>
  <si>
    <t>MU23</t>
  </si>
  <si>
    <t>FU16</t>
  </si>
  <si>
    <t>FU23</t>
  </si>
  <si>
    <t>Points (first 3)</t>
  </si>
  <si>
    <t>Spreadsheet developed by Buddy - Not to be used, or reproduced in full or part without permission</t>
  </si>
  <si>
    <t>&lt;&lt;&lt; TEAM RESULTS &gt;&gt;&gt;</t>
  </si>
  <si>
    <t>&lt;&lt;&lt;&lt; OVERALL TOP TEN RESULTS &gt;&gt;&gt;&gt;</t>
  </si>
  <si>
    <t>&lt;&lt;&lt;&lt;&lt; AGE CATEGORY RESULTS &gt;&gt;&gt;&gt;&gt;</t>
  </si>
  <si>
    <t>Gender Pos</t>
  </si>
  <si>
    <t>Time Check</t>
  </si>
  <si>
    <t>No.</t>
  </si>
  <si>
    <t>Race No. Check</t>
  </si>
  <si>
    <t>Men Club pstn
(gender - 4)</t>
  </si>
  <si>
    <t>Club counter 3</t>
  </si>
  <si>
    <t>Points (first 4)</t>
  </si>
  <si>
    <t>Gaurav</t>
  </si>
  <si>
    <t>Batra</t>
  </si>
  <si>
    <t>Dan</t>
  </si>
  <si>
    <t>Gilbert</t>
  </si>
  <si>
    <t>Horwich RMI Harriers</t>
  </si>
  <si>
    <t>Sale Harriers</t>
  </si>
  <si>
    <t>Craig</t>
  </si>
  <si>
    <t>Wellens</t>
  </si>
  <si>
    <t>Rossendale Harriers</t>
  </si>
  <si>
    <t>X</t>
  </si>
  <si>
    <t>Alex</t>
  </si>
  <si>
    <t>Frost</t>
  </si>
  <si>
    <t>Chris</t>
  </si>
  <si>
    <t>Charnley</t>
  </si>
  <si>
    <t>David</t>
  </si>
  <si>
    <t>Barnes</t>
  </si>
  <si>
    <t>Cowburn</t>
  </si>
  <si>
    <t>Chorley</t>
  </si>
  <si>
    <t>Jackson</t>
  </si>
  <si>
    <t>Glossopdale</t>
  </si>
  <si>
    <t>Mark</t>
  </si>
  <si>
    <t>Ellithorn</t>
  </si>
  <si>
    <t>Graham</t>
  </si>
  <si>
    <t>u/a</t>
  </si>
  <si>
    <t>Michelle</t>
  </si>
  <si>
    <t>Young</t>
  </si>
  <si>
    <t>Paul</t>
  </si>
  <si>
    <t>Peter</t>
  </si>
  <si>
    <t>Browning</t>
  </si>
  <si>
    <t>CleM</t>
  </si>
  <si>
    <t>Philip</t>
  </si>
  <si>
    <t>Greenwood</t>
  </si>
  <si>
    <t>Sean</t>
  </si>
  <si>
    <t>Constantine</t>
  </si>
  <si>
    <t>Holcombe Harriers</t>
  </si>
  <si>
    <t>Michael</t>
  </si>
  <si>
    <t>Toman</t>
  </si>
  <si>
    <t>Accrington Road Runners</t>
  </si>
  <si>
    <t>James</t>
  </si>
  <si>
    <t>Farthing</t>
  </si>
  <si>
    <t>Rick</t>
  </si>
  <si>
    <t>Moore</t>
  </si>
  <si>
    <t>Charlie</t>
  </si>
  <si>
    <t>Parkinson</t>
  </si>
  <si>
    <t>CVFR</t>
  </si>
  <si>
    <t>Oliver</t>
  </si>
  <si>
    <t>Heaton</t>
  </si>
  <si>
    <t>Bowland Fell Runners</t>
  </si>
  <si>
    <t>Andrew</t>
  </si>
  <si>
    <t>Lee</t>
  </si>
  <si>
    <t>Dave</t>
  </si>
  <si>
    <t>Gaz</t>
  </si>
  <si>
    <t>Pemberton</t>
  </si>
  <si>
    <t>Tod Harriers</t>
  </si>
  <si>
    <t>Lorna</t>
  </si>
  <si>
    <t>Holt</t>
  </si>
  <si>
    <t>Riley</t>
  </si>
  <si>
    <t>Ashley</t>
  </si>
  <si>
    <t>Stephen</t>
  </si>
  <si>
    <t>Smithies</t>
  </si>
  <si>
    <t>John</t>
  </si>
  <si>
    <t>Cox</t>
  </si>
  <si>
    <t>Middleton</t>
  </si>
  <si>
    <t>Heather</t>
  </si>
  <si>
    <t>Dalgleish</t>
  </si>
  <si>
    <t>Quinn</t>
  </si>
  <si>
    <t>Darren</t>
  </si>
  <si>
    <t>Fiswick</t>
  </si>
  <si>
    <t>Andy</t>
  </si>
  <si>
    <t>Haines</t>
  </si>
  <si>
    <t>Christopher</t>
  </si>
  <si>
    <t>Hall</t>
  </si>
  <si>
    <t>Neil</t>
  </si>
  <si>
    <t>Greenhalgh</t>
  </si>
  <si>
    <t>Radcliffe AC</t>
  </si>
  <si>
    <t>Simon</t>
  </si>
  <si>
    <t>Foulkes</t>
  </si>
  <si>
    <t>Gibbs</t>
  </si>
  <si>
    <t>Steven</t>
  </si>
  <si>
    <t>White</t>
  </si>
  <si>
    <t xml:space="preserve">Steve </t>
  </si>
  <si>
    <t>Cowley</t>
  </si>
  <si>
    <t>Trawden</t>
  </si>
  <si>
    <t>Nicola</t>
  </si>
  <si>
    <t>Raby</t>
  </si>
  <si>
    <t>Dominic</t>
  </si>
  <si>
    <t>Radcliffe</t>
  </si>
  <si>
    <t>Nigel</t>
  </si>
  <si>
    <t>Hartley</t>
  </si>
  <si>
    <t>Ramsbottom RC</t>
  </si>
  <si>
    <t>Ian</t>
  </si>
  <si>
    <t>Duffy</t>
  </si>
  <si>
    <t>Hilary</t>
  </si>
  <si>
    <t>Farren</t>
  </si>
  <si>
    <t>Walker</t>
  </si>
  <si>
    <t>Rochdale Harriers</t>
  </si>
  <si>
    <t>Karen</t>
  </si>
  <si>
    <t>Doherty</t>
  </si>
  <si>
    <t>Corbishley</t>
  </si>
  <si>
    <t>Tim</t>
  </si>
  <si>
    <t>Abel</t>
  </si>
  <si>
    <t>King</t>
  </si>
  <si>
    <t>North Bolton Runners</t>
  </si>
  <si>
    <t>Emily</t>
  </si>
  <si>
    <t>Heap</t>
  </si>
  <si>
    <t>Keith</t>
  </si>
  <si>
    <t>Thomas</t>
  </si>
  <si>
    <t>Burnden Road Runners</t>
  </si>
  <si>
    <t>Vipham</t>
  </si>
  <si>
    <t>Harvey</t>
  </si>
  <si>
    <t>Smith</t>
  </si>
  <si>
    <t>Wolfenden</t>
  </si>
  <si>
    <t>Rosie</t>
  </si>
  <si>
    <t>Cummings</t>
  </si>
  <si>
    <t>Ben</t>
  </si>
  <si>
    <t>Jones</t>
  </si>
  <si>
    <t>Rowan</t>
  </si>
  <si>
    <t>Ardill</t>
  </si>
  <si>
    <t>1.07.34</t>
  </si>
  <si>
    <t>1.11.52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</si>
</sst>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b/>
      <sz val="10"/>
      <color theme="0" tint="-4.9989318521683403E-2"/>
      <name val="Calibri"/>
      <family val="2"/>
    </font>
    <font>
      <sz val="10"/>
      <color theme="1" tint="0.499984740745262"/>
      <name val="Calibri"/>
      <family val="2"/>
      <scheme val="minor"/>
    </font>
    <font>
      <sz val="10"/>
      <color theme="1" tint="0.499984740745262"/>
      <name val="Calibri"/>
      <family val="2"/>
    </font>
    <font>
      <sz val="11"/>
      <color rgb="FF0070C0"/>
      <name val="Calibri"/>
      <family val="2"/>
      <scheme val="minor"/>
    </font>
    <font>
      <b/>
      <sz val="14"/>
      <color rgb="FF0070C0"/>
      <name val="Calibri"/>
      <family val="2"/>
      <scheme val="minor"/>
    </font>
    <font>
      <sz val="11"/>
      <color rgb="FF00B050"/>
      <name val="Calibri"/>
      <family val="2"/>
      <scheme val="minor"/>
    </font>
    <font>
      <b/>
      <sz val="14"/>
      <color rgb="FF00B050"/>
      <name val="Calibri"/>
      <family val="2"/>
      <scheme val="minor"/>
    </font>
    <font>
      <sz val="11"/>
      <color theme="1" tint="0.499984740745262"/>
      <name val="Calibri"/>
      <family val="2"/>
      <scheme val="minor"/>
    </font>
    <font>
      <b/>
      <sz val="11"/>
      <name val="Calibri"/>
      <family val="2"/>
      <scheme val="minor"/>
    </font>
    <font>
      <sz val="9"/>
      <color indexed="81"/>
      <name val="Tahoma"/>
      <family val="2"/>
    </font>
    <font>
      <b/>
      <sz val="9"/>
      <color indexed="81"/>
      <name val="Tahoma"/>
      <family val="2"/>
    </font>
    <font>
      <b/>
      <sz val="8"/>
      <color theme="0" tint="-4.9989318521683403E-2"/>
      <name val="Calibri"/>
      <family val="2"/>
    </font>
    <font>
      <sz val="8"/>
      <color theme="1" tint="0.499984740745262"/>
      <name val="Calibri"/>
      <family val="2"/>
      <scheme val="minor"/>
    </font>
    <font>
      <b/>
      <sz val="11"/>
      <color theme="0" tint="-0.249977111117893"/>
      <name val="Calibri"/>
      <family val="2"/>
      <scheme val="minor"/>
    </font>
    <font>
      <b/>
      <sz val="11"/>
      <color rgb="FFC00000"/>
      <name val="Calibri"/>
      <family val="2"/>
      <scheme val="minor"/>
    </font>
    <font>
      <b/>
      <sz val="10"/>
      <name val="Calibri"/>
      <family val="2"/>
      <scheme val="minor"/>
    </font>
    <font>
      <b/>
      <sz val="11"/>
      <color theme="6" tint="-0.499984740745262"/>
      <name val="Calibri"/>
      <family val="2"/>
      <scheme val="minor"/>
    </font>
    <font>
      <sz val="11"/>
      <color theme="6" tint="-0.499984740745262"/>
      <name val="Calibri"/>
      <family val="2"/>
      <scheme val="minor"/>
    </font>
    <font>
      <b/>
      <sz val="10"/>
      <color theme="0" tint="-0.249977111117893"/>
      <name val="Calibri"/>
      <family val="2"/>
      <scheme val="minor"/>
    </font>
    <font>
      <sz val="10"/>
      <color theme="0" tint="-0.249977111117893"/>
      <name val="Calibri"/>
      <family val="2"/>
      <scheme val="minor"/>
    </font>
    <font>
      <b/>
      <sz val="10"/>
      <color indexed="81"/>
      <name val="Tahoma"/>
      <family val="2"/>
    </font>
    <font>
      <sz val="10"/>
      <color indexed="81"/>
      <name val="Tahoma"/>
      <family val="2"/>
    </font>
    <font>
      <b/>
      <sz val="10"/>
      <color theme="0" tint="-4.9989318521683403E-2"/>
      <name val="Calibri"/>
      <family val="2"/>
      <scheme val="minor"/>
    </font>
    <font>
      <b/>
      <sz val="10"/>
      <color rgb="FFFFFF00"/>
      <name val="Calibri"/>
      <family val="2"/>
    </font>
    <font>
      <b/>
      <sz val="8"/>
      <color rgb="FFFFFF00"/>
      <name val="Calibri"/>
      <family val="2"/>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9" tint="-0.249977111117893"/>
        <bgColor indexed="64"/>
      </patternFill>
    </fill>
    <fill>
      <patternFill patternType="solid">
        <fgColor rgb="FFCCFF99"/>
        <bgColor indexed="64"/>
      </patternFill>
    </fill>
    <fill>
      <patternFill patternType="solid">
        <fgColor rgb="FFFFC000"/>
        <bgColor indexed="64"/>
      </patternFill>
    </fill>
    <fill>
      <patternFill patternType="solid">
        <fgColor rgb="FF00B0F0"/>
        <bgColor indexed="64"/>
      </patternFill>
    </fill>
    <fill>
      <patternFill patternType="solid">
        <fgColor rgb="FFCC0000"/>
        <bgColor indexed="64"/>
      </patternFill>
    </fill>
    <fill>
      <patternFill patternType="solid">
        <fgColor rgb="FF0070C0"/>
        <bgColor indexed="64"/>
      </patternFill>
    </fill>
  </fills>
  <borders count="12">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06">
    <xf numFmtId="0" fontId="0" fillId="0" borderId="0" xfId="0"/>
    <xf numFmtId="0" fontId="0" fillId="0" borderId="0" xfId="0" applyAlignment="1">
      <alignment horizontal="center"/>
    </xf>
    <xf numFmtId="0" fontId="0" fillId="2" borderId="0" xfId="0" applyFill="1"/>
    <xf numFmtId="0" fontId="0" fillId="3" borderId="0" xfId="0" applyFill="1" applyAlignment="1">
      <alignment horizontal="center"/>
    </xf>
    <xf numFmtId="0" fontId="1" fillId="0" borderId="0" xfId="0" applyFont="1" applyAlignment="1">
      <alignment horizontal="center" vertical="center" wrapText="1"/>
    </xf>
    <xf numFmtId="0" fontId="6" fillId="0" borderId="0" xfId="0" applyFont="1"/>
    <xf numFmtId="0" fontId="7" fillId="0" borderId="0" xfId="0" applyFont="1" applyFill="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3" borderId="0" xfId="0" applyFont="1" applyFill="1" applyAlignment="1">
      <alignment horizontal="center"/>
    </xf>
    <xf numFmtId="0" fontId="0" fillId="0" borderId="0" xfId="0" applyAlignment="1">
      <alignment vertical="center"/>
    </xf>
    <xf numFmtId="0" fontId="0" fillId="0" borderId="0" xfId="0"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left" vertical="center"/>
    </xf>
    <xf numFmtId="46" fontId="0" fillId="0" borderId="0" xfId="0" applyNumberFormat="1" applyAlignment="1">
      <alignment horizontal="center" vertical="center"/>
    </xf>
    <xf numFmtId="0" fontId="3" fillId="4" borderId="1"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0" fillId="2" borderId="0" xfId="0" applyFill="1" applyAlignment="1">
      <alignment vertical="center"/>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0" fillId="3" borderId="0" xfId="0" applyFill="1"/>
    <xf numFmtId="0" fontId="6" fillId="3" borderId="0" xfId="0" applyFont="1" applyFill="1"/>
    <xf numFmtId="0" fontId="6" fillId="3" borderId="0" xfId="0" applyFont="1" applyFill="1" applyAlignment="1">
      <alignment horizontal="left"/>
    </xf>
    <xf numFmtId="0" fontId="0" fillId="3" borderId="0" xfId="0" applyFill="1" applyAlignment="1">
      <alignment horizontal="center" vertical="center"/>
    </xf>
    <xf numFmtId="0" fontId="2" fillId="0" borderId="0" xfId="0" applyFont="1" applyAlignment="1">
      <alignment horizontal="center"/>
    </xf>
    <xf numFmtId="0" fontId="2" fillId="3" borderId="0" xfId="0" applyFont="1" applyFill="1" applyAlignment="1">
      <alignment horizontal="center"/>
    </xf>
    <xf numFmtId="46" fontId="2" fillId="0" borderId="0" xfId="0" applyNumberFormat="1" applyFont="1" applyAlignment="1">
      <alignment horizontal="center"/>
    </xf>
    <xf numFmtId="0" fontId="16" fillId="8" borderId="3" xfId="0" applyFont="1" applyFill="1" applyBorder="1" applyAlignment="1">
      <alignment horizontal="center" vertical="center" wrapText="1"/>
    </xf>
    <xf numFmtId="0" fontId="17" fillId="0" borderId="0" xfId="0" applyFont="1" applyAlignment="1">
      <alignment horizontal="left"/>
    </xf>
    <xf numFmtId="0" fontId="17" fillId="3" borderId="0" xfId="0" applyFont="1" applyFill="1" applyAlignment="1">
      <alignment horizontal="left"/>
    </xf>
    <xf numFmtId="1" fontId="6" fillId="0" borderId="0" xfId="0" applyNumberFormat="1" applyFont="1" applyAlignment="1">
      <alignment horizontal="center"/>
    </xf>
    <xf numFmtId="0" fontId="1" fillId="3"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0" fillId="3" borderId="0" xfId="0" applyFill="1" applyAlignment="1">
      <alignment vertical="center"/>
    </xf>
    <xf numFmtId="0" fontId="0" fillId="9" borderId="0" xfId="0" applyFill="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11" borderId="0" xfId="0" applyFill="1" applyAlignment="1">
      <alignment horizontal="center"/>
    </xf>
    <xf numFmtId="0" fontId="0" fillId="11" borderId="0" xfId="0" applyFill="1"/>
    <xf numFmtId="0" fontId="2" fillId="11" borderId="0" xfId="0" applyFont="1" applyFill="1" applyAlignment="1">
      <alignment horizontal="center"/>
    </xf>
    <xf numFmtId="0" fontId="6" fillId="11" borderId="0" xfId="0" applyFont="1" applyFill="1"/>
    <xf numFmtId="0" fontId="6" fillId="11" borderId="0" xfId="0" applyFont="1" applyFill="1" applyAlignment="1">
      <alignment horizontal="center"/>
    </xf>
    <xf numFmtId="0" fontId="6" fillId="11" borderId="0" xfId="0" applyFont="1" applyFill="1" applyAlignment="1">
      <alignment horizontal="left"/>
    </xf>
    <xf numFmtId="0" fontId="17" fillId="11" borderId="0" xfId="0" applyFont="1" applyFill="1" applyAlignment="1">
      <alignment horizontal="left"/>
    </xf>
    <xf numFmtId="0" fontId="0" fillId="11" borderId="0" xfId="0" applyFill="1" applyAlignment="1">
      <alignment horizontal="center" vertical="center"/>
    </xf>
    <xf numFmtId="0" fontId="0" fillId="11" borderId="0" xfId="0" applyFill="1" applyAlignment="1">
      <alignment vertical="center"/>
    </xf>
    <xf numFmtId="0" fontId="0" fillId="11" borderId="0" xfId="0" applyFill="1" applyAlignment="1">
      <alignment horizontal="left" vertical="center"/>
    </xf>
    <xf numFmtId="0" fontId="0" fillId="3" borderId="0" xfId="0" applyFill="1" applyAlignment="1">
      <alignment horizontal="left" vertical="center"/>
    </xf>
    <xf numFmtId="0" fontId="18" fillId="0" borderId="0" xfId="0" applyFont="1" applyAlignment="1">
      <alignment horizontal="left" vertical="center"/>
    </xf>
    <xf numFmtId="0" fontId="1" fillId="9" borderId="7" xfId="0" applyFont="1" applyFill="1" applyBorder="1" applyAlignment="1">
      <alignment horizontal="left" vertical="center" wrapText="1"/>
    </xf>
    <xf numFmtId="0" fontId="0" fillId="0" borderId="0" xfId="0" quotePrefix="1" applyNumberFormat="1" applyAlignment="1">
      <alignment horizontal="center" vertical="center"/>
    </xf>
    <xf numFmtId="0" fontId="0" fillId="0" borderId="0" xfId="0" quotePrefix="1" applyNumberFormat="1" applyAlignment="1">
      <alignment horizontal="left" vertical="center"/>
    </xf>
    <xf numFmtId="0" fontId="19" fillId="0" borderId="0" xfId="0" applyFont="1" applyAlignment="1">
      <alignment horizontal="center" vertical="center"/>
    </xf>
    <xf numFmtId="0" fontId="19" fillId="3" borderId="0" xfId="0" applyFont="1" applyFill="1" applyAlignment="1">
      <alignment horizontal="center" vertical="center"/>
    </xf>
    <xf numFmtId="0" fontId="19" fillId="11" borderId="0" xfId="0" applyFont="1" applyFill="1" applyAlignment="1">
      <alignment horizontal="center" vertical="center"/>
    </xf>
    <xf numFmtId="0" fontId="20" fillId="10" borderId="3" xfId="0" applyFont="1" applyFill="1" applyBorder="1" applyAlignment="1">
      <alignment horizontal="center" vertical="center" wrapText="1"/>
    </xf>
    <xf numFmtId="0" fontId="22" fillId="0" borderId="0" xfId="0" applyFont="1" applyAlignment="1">
      <alignment horizontal="center"/>
    </xf>
    <xf numFmtId="2" fontId="22" fillId="0" borderId="0" xfId="0" applyNumberFormat="1" applyFont="1" applyAlignment="1">
      <alignment horizontal="center"/>
    </xf>
    <xf numFmtId="46" fontId="22" fillId="0" borderId="0" xfId="0" applyNumberFormat="1" applyFont="1" applyAlignment="1">
      <alignment horizontal="center"/>
    </xf>
    <xf numFmtId="0" fontId="22" fillId="3" borderId="0" xfId="0" applyFont="1" applyFill="1" applyAlignment="1">
      <alignment horizontal="center"/>
    </xf>
    <xf numFmtId="0" fontId="22" fillId="11" borderId="0" xfId="0" applyFont="1" applyFill="1" applyAlignment="1">
      <alignment horizontal="center"/>
    </xf>
    <xf numFmtId="0" fontId="23" fillId="3" borderId="5"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4" fillId="0" borderId="0" xfId="0" applyFont="1" applyAlignment="1">
      <alignment horizontal="center"/>
    </xf>
    <xf numFmtId="0" fontId="24" fillId="3" borderId="0" xfId="0" applyFont="1" applyFill="1" applyAlignment="1">
      <alignment horizontal="center"/>
    </xf>
    <xf numFmtId="0" fontId="21" fillId="7" borderId="3" xfId="0" applyFont="1" applyFill="1" applyBorder="1" applyAlignment="1">
      <alignment horizontal="center" vertical="center" wrapText="1"/>
    </xf>
    <xf numFmtId="1" fontId="0" fillId="0" borderId="0" xfId="0" applyNumberFormat="1" applyAlignment="1">
      <alignment horizontal="center" vertical="center"/>
    </xf>
    <xf numFmtId="2" fontId="0" fillId="0" borderId="0" xfId="0" applyNumberFormat="1" applyAlignment="1">
      <alignment horizontal="center" vertical="center"/>
    </xf>
    <xf numFmtId="2" fontId="0" fillId="0" borderId="0" xfId="0" applyNumberFormat="1" applyAlignment="1">
      <alignment vertical="center"/>
    </xf>
    <xf numFmtId="2" fontId="1" fillId="4" borderId="1" xfId="0" applyNumberFormat="1" applyFont="1" applyFill="1" applyBorder="1" applyAlignment="1">
      <alignment horizontal="left" vertical="center" wrapText="1"/>
    </xf>
    <xf numFmtId="2" fontId="0" fillId="0" borderId="0" xfId="0" applyNumberFormat="1" applyAlignment="1">
      <alignment horizontal="left" vertical="center"/>
    </xf>
    <xf numFmtId="2" fontId="1" fillId="4" borderId="1" xfId="0" applyNumberFormat="1" applyFont="1" applyFill="1" applyBorder="1" applyAlignment="1">
      <alignment horizontal="center" vertical="center" wrapText="1"/>
    </xf>
    <xf numFmtId="2" fontId="0" fillId="3" borderId="0" xfId="0" applyNumberFormat="1" applyFill="1" applyAlignment="1">
      <alignment vertical="center"/>
    </xf>
    <xf numFmtId="2" fontId="0" fillId="11" borderId="0" xfId="0" applyNumberFormat="1" applyFill="1" applyAlignment="1">
      <alignment vertical="center"/>
    </xf>
    <xf numFmtId="2" fontId="2" fillId="0" borderId="0" xfId="0" applyNumberFormat="1" applyFont="1" applyAlignment="1">
      <alignment vertical="center"/>
    </xf>
    <xf numFmtId="2" fontId="0" fillId="4" borderId="1" xfId="0" applyNumberFormat="1" applyFill="1" applyBorder="1" applyAlignment="1">
      <alignment vertical="center" wrapText="1"/>
    </xf>
    <xf numFmtId="2" fontId="8" fillId="0" borderId="0" xfId="0" applyNumberFormat="1" applyFont="1" applyAlignment="1">
      <alignment vertical="center"/>
    </xf>
    <xf numFmtId="2" fontId="10" fillId="0" borderId="0" xfId="0" applyNumberFormat="1" applyFont="1" applyAlignment="1">
      <alignment vertical="center"/>
    </xf>
    <xf numFmtId="0" fontId="12" fillId="0" borderId="0" xfId="0" applyFont="1" applyAlignment="1">
      <alignment horizontal="center" vertical="center"/>
    </xf>
    <xf numFmtId="0" fontId="12" fillId="3" borderId="0" xfId="0" applyFont="1" applyFill="1" applyAlignment="1">
      <alignment horizontal="center" vertical="center"/>
    </xf>
    <xf numFmtId="0" fontId="12" fillId="11" borderId="0" xfId="0" applyFont="1" applyFill="1" applyAlignment="1">
      <alignment horizontal="center" vertical="center"/>
    </xf>
    <xf numFmtId="1" fontId="5" fillId="6" borderId="6" xfId="0" applyNumberFormat="1" applyFont="1" applyFill="1" applyBorder="1" applyAlignment="1">
      <alignment horizontal="center" vertical="center" wrapText="1"/>
    </xf>
    <xf numFmtId="1" fontId="6" fillId="3" borderId="0" xfId="0" applyNumberFormat="1" applyFont="1" applyFill="1" applyAlignment="1">
      <alignment horizontal="center"/>
    </xf>
    <xf numFmtId="1" fontId="6" fillId="11" borderId="0" xfId="0" applyNumberFormat="1" applyFont="1" applyFill="1" applyAlignment="1">
      <alignment horizontal="center"/>
    </xf>
    <xf numFmtId="0" fontId="2" fillId="0" borderId="0" xfId="0" applyFont="1"/>
    <xf numFmtId="0" fontId="2" fillId="3" borderId="0" xfId="0" applyFont="1" applyFill="1"/>
    <xf numFmtId="0" fontId="2" fillId="11" borderId="0" xfId="0" applyFont="1" applyFill="1"/>
    <xf numFmtId="0" fontId="27" fillId="10" borderId="3" xfId="0" applyFont="1" applyFill="1" applyBorder="1" applyAlignment="1">
      <alignment horizontal="center" vertical="center" wrapText="1"/>
    </xf>
    <xf numFmtId="46" fontId="2" fillId="4" borderId="0" xfId="0" applyNumberFormat="1" applyFont="1" applyFill="1" applyAlignment="1">
      <alignment horizontal="center"/>
    </xf>
    <xf numFmtId="0" fontId="28" fillId="6" borderId="3" xfId="0" applyFont="1" applyFill="1" applyBorder="1" applyAlignment="1">
      <alignment horizontal="center" vertical="center" wrapText="1"/>
    </xf>
    <xf numFmtId="0" fontId="29" fillId="8" borderId="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tness/Cannonball/MASTERS%20(new)/Results%20Spreadsheet%20Master%20(F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NTS"/>
      <sheetName val="Results"/>
      <sheetName val="Rankings"/>
      <sheetName val="READ ME"/>
    </sheetNames>
    <sheetDataSet>
      <sheetData sheetId="0"/>
      <sheetData sheetId="1">
        <row r="2">
          <cell r="A2" t="str">
            <v/>
          </cell>
          <cell r="B2" t="str">
            <v/>
          </cell>
          <cell r="C2">
            <v>1</v>
          </cell>
          <cell r="F2" t="str">
            <v/>
          </cell>
          <cell r="G2" t="str">
            <v/>
          </cell>
          <cell r="H2" t="str">
            <v/>
          </cell>
          <cell r="I2" t="str">
            <v/>
          </cell>
          <cell r="J2" t="str">
            <v/>
          </cell>
          <cell r="K2" t="str">
            <v/>
          </cell>
          <cell r="L2" t="str">
            <v/>
          </cell>
        </row>
        <row r="3">
          <cell r="A3" t="str">
            <v/>
          </cell>
          <cell r="B3" t="str">
            <v/>
          </cell>
          <cell r="C3">
            <v>2</v>
          </cell>
          <cell r="F3" t="str">
            <v/>
          </cell>
          <cell r="G3" t="str">
            <v/>
          </cell>
          <cell r="H3" t="str">
            <v/>
          </cell>
          <cell r="I3" t="str">
            <v/>
          </cell>
          <cell r="J3" t="str">
            <v/>
          </cell>
          <cell r="K3" t="str">
            <v/>
          </cell>
          <cell r="L3" t="str">
            <v/>
          </cell>
        </row>
        <row r="4">
          <cell r="A4" t="str">
            <v/>
          </cell>
          <cell r="B4" t="str">
            <v/>
          </cell>
          <cell r="C4">
            <v>3</v>
          </cell>
          <cell r="F4" t="str">
            <v/>
          </cell>
          <cell r="G4" t="str">
            <v/>
          </cell>
          <cell r="H4" t="str">
            <v/>
          </cell>
          <cell r="I4" t="str">
            <v/>
          </cell>
          <cell r="J4" t="str">
            <v/>
          </cell>
          <cell r="K4" t="str">
            <v/>
          </cell>
          <cell r="L4" t="str">
            <v/>
          </cell>
        </row>
        <row r="5">
          <cell r="A5" t="str">
            <v/>
          </cell>
          <cell r="B5" t="str">
            <v/>
          </cell>
          <cell r="C5">
            <v>4</v>
          </cell>
          <cell r="F5" t="str">
            <v/>
          </cell>
          <cell r="G5" t="str">
            <v/>
          </cell>
          <cell r="H5" t="str">
            <v/>
          </cell>
          <cell r="I5" t="str">
            <v/>
          </cell>
          <cell r="J5" t="str">
            <v/>
          </cell>
          <cell r="K5" t="str">
            <v/>
          </cell>
          <cell r="L5" t="str">
            <v/>
          </cell>
        </row>
        <row r="6">
          <cell r="A6" t="str">
            <v/>
          </cell>
          <cell r="B6" t="str">
            <v/>
          </cell>
          <cell r="C6">
            <v>5</v>
          </cell>
          <cell r="F6" t="str">
            <v/>
          </cell>
          <cell r="G6" t="str">
            <v/>
          </cell>
          <cell r="H6" t="str">
            <v/>
          </cell>
          <cell r="I6" t="str">
            <v/>
          </cell>
          <cell r="J6" t="str">
            <v/>
          </cell>
          <cell r="K6" t="str">
            <v/>
          </cell>
          <cell r="L6" t="str">
            <v/>
          </cell>
        </row>
        <row r="7">
          <cell r="A7" t="str">
            <v/>
          </cell>
          <cell r="B7" t="str">
            <v/>
          </cell>
          <cell r="C7">
            <v>6</v>
          </cell>
          <cell r="F7" t="str">
            <v/>
          </cell>
          <cell r="G7" t="str">
            <v/>
          </cell>
          <cell r="H7" t="str">
            <v/>
          </cell>
          <cell r="I7" t="str">
            <v/>
          </cell>
          <cell r="J7" t="str">
            <v/>
          </cell>
          <cell r="K7" t="str">
            <v/>
          </cell>
          <cell r="L7" t="str">
            <v/>
          </cell>
        </row>
        <row r="8">
          <cell r="A8" t="str">
            <v/>
          </cell>
          <cell r="B8" t="str">
            <v/>
          </cell>
          <cell r="C8">
            <v>7</v>
          </cell>
          <cell r="F8" t="str">
            <v/>
          </cell>
          <cell r="G8" t="str">
            <v/>
          </cell>
          <cell r="H8" t="str">
            <v/>
          </cell>
          <cell r="I8" t="str">
            <v/>
          </cell>
          <cell r="J8" t="str">
            <v/>
          </cell>
          <cell r="K8" t="str">
            <v/>
          </cell>
          <cell r="L8" t="str">
            <v/>
          </cell>
        </row>
        <row r="9">
          <cell r="A9" t="str">
            <v/>
          </cell>
          <cell r="B9" t="str">
            <v/>
          </cell>
          <cell r="C9">
            <v>8</v>
          </cell>
          <cell r="F9" t="str">
            <v/>
          </cell>
          <cell r="G9" t="str">
            <v/>
          </cell>
          <cell r="H9" t="str">
            <v/>
          </cell>
          <cell r="I9" t="str">
            <v/>
          </cell>
          <cell r="J9" t="str">
            <v/>
          </cell>
          <cell r="K9" t="str">
            <v/>
          </cell>
          <cell r="L9" t="str">
            <v/>
          </cell>
        </row>
        <row r="10">
          <cell r="A10" t="str">
            <v/>
          </cell>
          <cell r="B10" t="str">
            <v/>
          </cell>
          <cell r="C10">
            <v>9</v>
          </cell>
          <cell r="F10" t="str">
            <v/>
          </cell>
          <cell r="G10" t="str">
            <v/>
          </cell>
          <cell r="H10" t="str">
            <v/>
          </cell>
          <cell r="I10" t="str">
            <v/>
          </cell>
          <cell r="J10" t="str">
            <v/>
          </cell>
          <cell r="K10" t="str">
            <v/>
          </cell>
          <cell r="L10" t="str">
            <v/>
          </cell>
        </row>
        <row r="11">
          <cell r="A11" t="str">
            <v/>
          </cell>
          <cell r="B11" t="str">
            <v/>
          </cell>
          <cell r="C11">
            <v>10</v>
          </cell>
          <cell r="F11" t="str">
            <v/>
          </cell>
          <cell r="G11" t="str">
            <v/>
          </cell>
          <cell r="H11" t="str">
            <v/>
          </cell>
          <cell r="I11" t="str">
            <v/>
          </cell>
          <cell r="J11" t="str">
            <v/>
          </cell>
          <cell r="K11" t="str">
            <v/>
          </cell>
          <cell r="L11" t="str">
            <v/>
          </cell>
        </row>
        <row r="12">
          <cell r="A12" t="str">
            <v/>
          </cell>
          <cell r="B12" t="str">
            <v/>
          </cell>
          <cell r="C12">
            <v>11</v>
          </cell>
          <cell r="F12" t="str">
            <v/>
          </cell>
          <cell r="G12" t="str">
            <v/>
          </cell>
          <cell r="H12" t="str">
            <v/>
          </cell>
          <cell r="I12" t="str">
            <v/>
          </cell>
          <cell r="J12" t="str">
            <v/>
          </cell>
          <cell r="K12" t="str">
            <v/>
          </cell>
          <cell r="L12" t="str">
            <v/>
          </cell>
        </row>
        <row r="13">
          <cell r="A13" t="str">
            <v/>
          </cell>
          <cell r="B13" t="str">
            <v/>
          </cell>
          <cell r="C13">
            <v>12</v>
          </cell>
          <cell r="F13" t="str">
            <v/>
          </cell>
          <cell r="G13" t="str">
            <v/>
          </cell>
          <cell r="H13" t="str">
            <v/>
          </cell>
          <cell r="I13" t="str">
            <v/>
          </cell>
          <cell r="J13" t="str">
            <v/>
          </cell>
          <cell r="K13" t="str">
            <v/>
          </cell>
          <cell r="L13" t="str">
            <v/>
          </cell>
        </row>
        <row r="14">
          <cell r="A14" t="str">
            <v/>
          </cell>
          <cell r="B14" t="str">
            <v/>
          </cell>
          <cell r="C14">
            <v>13</v>
          </cell>
          <cell r="F14" t="str">
            <v/>
          </cell>
          <cell r="G14" t="str">
            <v/>
          </cell>
          <cell r="H14" t="str">
            <v/>
          </cell>
          <cell r="I14" t="str">
            <v/>
          </cell>
          <cell r="J14" t="str">
            <v/>
          </cell>
          <cell r="K14" t="str">
            <v/>
          </cell>
          <cell r="L14" t="str">
            <v/>
          </cell>
        </row>
        <row r="15">
          <cell r="A15" t="str">
            <v/>
          </cell>
          <cell r="B15" t="str">
            <v/>
          </cell>
          <cell r="C15">
            <v>14</v>
          </cell>
          <cell r="F15" t="str">
            <v/>
          </cell>
          <cell r="G15" t="str">
            <v/>
          </cell>
          <cell r="H15" t="str">
            <v/>
          </cell>
          <cell r="I15" t="str">
            <v/>
          </cell>
          <cell r="J15" t="str">
            <v/>
          </cell>
          <cell r="K15" t="str">
            <v/>
          </cell>
          <cell r="L15" t="str">
            <v/>
          </cell>
        </row>
        <row r="16">
          <cell r="A16" t="str">
            <v/>
          </cell>
          <cell r="B16" t="str">
            <v/>
          </cell>
          <cell r="C16">
            <v>15</v>
          </cell>
          <cell r="F16" t="str">
            <v/>
          </cell>
          <cell r="G16" t="str">
            <v/>
          </cell>
          <cell r="H16" t="str">
            <v/>
          </cell>
          <cell r="I16" t="str">
            <v/>
          </cell>
          <cell r="J16" t="str">
            <v/>
          </cell>
          <cell r="K16" t="str">
            <v/>
          </cell>
          <cell r="L16" t="str">
            <v/>
          </cell>
        </row>
        <row r="17">
          <cell r="A17" t="str">
            <v/>
          </cell>
          <cell r="B17" t="str">
            <v/>
          </cell>
          <cell r="C17">
            <v>16</v>
          </cell>
          <cell r="F17" t="str">
            <v/>
          </cell>
          <cell r="G17" t="str">
            <v/>
          </cell>
          <cell r="H17" t="str">
            <v/>
          </cell>
          <cell r="I17" t="str">
            <v/>
          </cell>
          <cell r="J17" t="str">
            <v/>
          </cell>
          <cell r="K17" t="str">
            <v/>
          </cell>
          <cell r="L17" t="str">
            <v/>
          </cell>
        </row>
        <row r="18">
          <cell r="A18" t="str">
            <v/>
          </cell>
          <cell r="B18" t="str">
            <v/>
          </cell>
          <cell r="C18">
            <v>17</v>
          </cell>
          <cell r="F18" t="str">
            <v/>
          </cell>
          <cell r="G18" t="str">
            <v/>
          </cell>
          <cell r="H18" t="str">
            <v/>
          </cell>
          <cell r="I18" t="str">
            <v/>
          </cell>
          <cell r="J18" t="str">
            <v/>
          </cell>
          <cell r="K18" t="str">
            <v/>
          </cell>
          <cell r="L18" t="str">
            <v/>
          </cell>
        </row>
        <row r="19">
          <cell r="A19" t="str">
            <v/>
          </cell>
          <cell r="B19" t="str">
            <v/>
          </cell>
          <cell r="C19">
            <v>18</v>
          </cell>
          <cell r="F19" t="str">
            <v/>
          </cell>
          <cell r="G19" t="str">
            <v/>
          </cell>
          <cell r="H19" t="str">
            <v/>
          </cell>
          <cell r="I19" t="str">
            <v/>
          </cell>
          <cell r="J19" t="str">
            <v/>
          </cell>
          <cell r="K19" t="str">
            <v/>
          </cell>
          <cell r="L19" t="str">
            <v/>
          </cell>
        </row>
        <row r="20">
          <cell r="A20" t="str">
            <v/>
          </cell>
          <cell r="B20" t="str">
            <v/>
          </cell>
          <cell r="C20">
            <v>19</v>
          </cell>
          <cell r="F20" t="str">
            <v/>
          </cell>
          <cell r="G20" t="str">
            <v/>
          </cell>
          <cell r="H20" t="str">
            <v/>
          </cell>
          <cell r="I20" t="str">
            <v/>
          </cell>
          <cell r="J20" t="str">
            <v/>
          </cell>
          <cell r="K20" t="str">
            <v/>
          </cell>
          <cell r="L20" t="str">
            <v/>
          </cell>
        </row>
        <row r="21">
          <cell r="A21" t="str">
            <v/>
          </cell>
          <cell r="B21" t="str">
            <v/>
          </cell>
          <cell r="C21">
            <v>20</v>
          </cell>
          <cell r="F21" t="str">
            <v/>
          </cell>
          <cell r="G21" t="str">
            <v/>
          </cell>
          <cell r="H21" t="str">
            <v/>
          </cell>
          <cell r="I21" t="str">
            <v/>
          </cell>
          <cell r="J21" t="str">
            <v/>
          </cell>
          <cell r="K21" t="str">
            <v/>
          </cell>
          <cell r="L21" t="str">
            <v/>
          </cell>
        </row>
        <row r="22">
          <cell r="A22" t="str">
            <v/>
          </cell>
          <cell r="B22" t="str">
            <v/>
          </cell>
          <cell r="C22">
            <v>21</v>
          </cell>
          <cell r="F22" t="str">
            <v/>
          </cell>
          <cell r="G22" t="str">
            <v/>
          </cell>
          <cell r="H22" t="str">
            <v/>
          </cell>
          <cell r="I22" t="str">
            <v/>
          </cell>
          <cell r="J22" t="str">
            <v/>
          </cell>
          <cell r="K22" t="str">
            <v/>
          </cell>
          <cell r="L22" t="str">
            <v/>
          </cell>
        </row>
        <row r="23">
          <cell r="A23" t="str">
            <v/>
          </cell>
          <cell r="B23" t="str">
            <v/>
          </cell>
          <cell r="C23">
            <v>22</v>
          </cell>
          <cell r="F23" t="str">
            <v/>
          </cell>
          <cell r="G23" t="str">
            <v/>
          </cell>
          <cell r="H23" t="str">
            <v/>
          </cell>
          <cell r="I23" t="str">
            <v/>
          </cell>
          <cell r="J23" t="str">
            <v/>
          </cell>
          <cell r="K23" t="str">
            <v/>
          </cell>
          <cell r="L23" t="str">
            <v/>
          </cell>
        </row>
        <row r="24">
          <cell r="A24" t="str">
            <v/>
          </cell>
          <cell r="B24" t="str">
            <v/>
          </cell>
          <cell r="C24">
            <v>23</v>
          </cell>
          <cell r="F24" t="str">
            <v/>
          </cell>
          <cell r="G24" t="str">
            <v/>
          </cell>
          <cell r="H24" t="str">
            <v/>
          </cell>
          <cell r="I24" t="str">
            <v/>
          </cell>
          <cell r="J24" t="str">
            <v/>
          </cell>
          <cell r="K24" t="str">
            <v/>
          </cell>
          <cell r="L24" t="str">
            <v/>
          </cell>
        </row>
        <row r="25">
          <cell r="A25" t="str">
            <v/>
          </cell>
          <cell r="B25" t="str">
            <v/>
          </cell>
          <cell r="C25">
            <v>24</v>
          </cell>
          <cell r="F25" t="str">
            <v/>
          </cell>
          <cell r="G25" t="str">
            <v/>
          </cell>
          <cell r="H25" t="str">
            <v/>
          </cell>
          <cell r="I25" t="str">
            <v/>
          </cell>
          <cell r="J25" t="str">
            <v/>
          </cell>
          <cell r="K25" t="str">
            <v/>
          </cell>
          <cell r="L25" t="str">
            <v/>
          </cell>
        </row>
        <row r="26">
          <cell r="A26" t="str">
            <v/>
          </cell>
          <cell r="B26" t="str">
            <v/>
          </cell>
          <cell r="C26">
            <v>25</v>
          </cell>
          <cell r="F26" t="str">
            <v/>
          </cell>
          <cell r="G26" t="str">
            <v/>
          </cell>
          <cell r="H26" t="str">
            <v/>
          </cell>
          <cell r="I26" t="str">
            <v/>
          </cell>
          <cell r="J26" t="str">
            <v/>
          </cell>
          <cell r="K26" t="str">
            <v/>
          </cell>
          <cell r="L26" t="str">
            <v/>
          </cell>
        </row>
        <row r="27">
          <cell r="A27" t="str">
            <v/>
          </cell>
          <cell r="B27" t="str">
            <v/>
          </cell>
          <cell r="C27">
            <v>26</v>
          </cell>
          <cell r="F27" t="str">
            <v/>
          </cell>
          <cell r="G27" t="str">
            <v/>
          </cell>
          <cell r="H27" t="str">
            <v/>
          </cell>
          <cell r="I27" t="str">
            <v/>
          </cell>
          <cell r="J27" t="str">
            <v/>
          </cell>
          <cell r="K27" t="str">
            <v/>
          </cell>
          <cell r="L27" t="str">
            <v/>
          </cell>
        </row>
        <row r="28">
          <cell r="A28" t="str">
            <v/>
          </cell>
          <cell r="B28" t="str">
            <v/>
          </cell>
          <cell r="C28">
            <v>27</v>
          </cell>
          <cell r="F28" t="str">
            <v/>
          </cell>
          <cell r="G28" t="str">
            <v/>
          </cell>
          <cell r="H28" t="str">
            <v/>
          </cell>
          <cell r="I28" t="str">
            <v/>
          </cell>
          <cell r="J28" t="str">
            <v/>
          </cell>
          <cell r="K28" t="str">
            <v/>
          </cell>
          <cell r="L28" t="str">
            <v/>
          </cell>
        </row>
        <row r="29">
          <cell r="A29" t="str">
            <v/>
          </cell>
          <cell r="B29" t="str">
            <v/>
          </cell>
          <cell r="C29">
            <v>28</v>
          </cell>
          <cell r="F29" t="str">
            <v/>
          </cell>
          <cell r="G29" t="str">
            <v/>
          </cell>
          <cell r="H29" t="str">
            <v/>
          </cell>
          <cell r="I29" t="str">
            <v/>
          </cell>
          <cell r="J29" t="str">
            <v/>
          </cell>
          <cell r="K29" t="str">
            <v/>
          </cell>
          <cell r="L29" t="str">
            <v/>
          </cell>
        </row>
        <row r="30">
          <cell r="A30" t="str">
            <v/>
          </cell>
          <cell r="B30" t="str">
            <v/>
          </cell>
          <cell r="C30">
            <v>29</v>
          </cell>
          <cell r="F30" t="str">
            <v/>
          </cell>
          <cell r="G30" t="str">
            <v/>
          </cell>
          <cell r="H30" t="str">
            <v/>
          </cell>
          <cell r="I30" t="str">
            <v/>
          </cell>
          <cell r="J30" t="str">
            <v/>
          </cell>
          <cell r="K30" t="str">
            <v/>
          </cell>
          <cell r="L30" t="str">
            <v/>
          </cell>
        </row>
        <row r="31">
          <cell r="A31" t="str">
            <v/>
          </cell>
          <cell r="B31" t="str">
            <v/>
          </cell>
          <cell r="C31">
            <v>30</v>
          </cell>
          <cell r="F31" t="str">
            <v/>
          </cell>
          <cell r="G31" t="str">
            <v/>
          </cell>
          <cell r="H31" t="str">
            <v/>
          </cell>
          <cell r="I31" t="str">
            <v/>
          </cell>
          <cell r="J31" t="str">
            <v/>
          </cell>
          <cell r="K31" t="str">
            <v/>
          </cell>
          <cell r="L31" t="str">
            <v/>
          </cell>
        </row>
        <row r="32">
          <cell r="A32" t="str">
            <v/>
          </cell>
          <cell r="B32" t="str">
            <v/>
          </cell>
          <cell r="C32">
            <v>31</v>
          </cell>
          <cell r="F32" t="str">
            <v/>
          </cell>
          <cell r="G32" t="str">
            <v/>
          </cell>
          <cell r="H32" t="str">
            <v/>
          </cell>
          <cell r="I32" t="str">
            <v/>
          </cell>
          <cell r="J32" t="str">
            <v/>
          </cell>
          <cell r="K32" t="str">
            <v/>
          </cell>
          <cell r="L32" t="str">
            <v/>
          </cell>
        </row>
        <row r="33">
          <cell r="A33" t="str">
            <v/>
          </cell>
          <cell r="B33" t="str">
            <v/>
          </cell>
          <cell r="C33">
            <v>32</v>
          </cell>
          <cell r="F33" t="str">
            <v/>
          </cell>
          <cell r="G33" t="str">
            <v/>
          </cell>
          <cell r="H33" t="str">
            <v/>
          </cell>
          <cell r="I33" t="str">
            <v/>
          </cell>
          <cell r="J33" t="str">
            <v/>
          </cell>
          <cell r="K33" t="str">
            <v/>
          </cell>
          <cell r="L33" t="str">
            <v/>
          </cell>
        </row>
        <row r="34">
          <cell r="A34" t="str">
            <v/>
          </cell>
          <cell r="B34" t="str">
            <v/>
          </cell>
          <cell r="C34">
            <v>33</v>
          </cell>
          <cell r="F34" t="str">
            <v/>
          </cell>
          <cell r="G34" t="str">
            <v/>
          </cell>
          <cell r="H34" t="str">
            <v/>
          </cell>
          <cell r="I34" t="str">
            <v/>
          </cell>
          <cell r="J34" t="str">
            <v/>
          </cell>
          <cell r="K34" t="str">
            <v/>
          </cell>
          <cell r="L34" t="str">
            <v/>
          </cell>
        </row>
        <row r="35">
          <cell r="A35" t="str">
            <v/>
          </cell>
          <cell r="B35" t="str">
            <v/>
          </cell>
          <cell r="C35">
            <v>34</v>
          </cell>
          <cell r="F35" t="str">
            <v/>
          </cell>
          <cell r="G35" t="str">
            <v/>
          </cell>
          <cell r="H35" t="str">
            <v/>
          </cell>
          <cell r="I35" t="str">
            <v/>
          </cell>
          <cell r="J35" t="str">
            <v/>
          </cell>
          <cell r="K35" t="str">
            <v/>
          </cell>
          <cell r="L35" t="str">
            <v/>
          </cell>
        </row>
        <row r="36">
          <cell r="A36" t="str">
            <v/>
          </cell>
          <cell r="B36" t="str">
            <v/>
          </cell>
          <cell r="C36">
            <v>35</v>
          </cell>
          <cell r="F36" t="str">
            <v/>
          </cell>
          <cell r="G36" t="str">
            <v/>
          </cell>
          <cell r="H36" t="str">
            <v/>
          </cell>
          <cell r="I36" t="str">
            <v/>
          </cell>
          <cell r="J36" t="str">
            <v/>
          </cell>
          <cell r="K36" t="str">
            <v/>
          </cell>
          <cell r="L36" t="str">
            <v/>
          </cell>
        </row>
        <row r="37">
          <cell r="A37" t="str">
            <v/>
          </cell>
          <cell r="B37" t="str">
            <v/>
          </cell>
          <cell r="C37">
            <v>36</v>
          </cell>
          <cell r="F37" t="str">
            <v/>
          </cell>
          <cell r="G37" t="str">
            <v/>
          </cell>
          <cell r="H37" t="str">
            <v/>
          </cell>
          <cell r="I37" t="str">
            <v/>
          </cell>
          <cell r="J37" t="str">
            <v/>
          </cell>
          <cell r="K37" t="str">
            <v/>
          </cell>
          <cell r="L37" t="str">
            <v/>
          </cell>
        </row>
        <row r="38">
          <cell r="A38" t="str">
            <v/>
          </cell>
          <cell r="B38" t="str">
            <v/>
          </cell>
          <cell r="C38">
            <v>37</v>
          </cell>
          <cell r="F38" t="str">
            <v/>
          </cell>
          <cell r="G38" t="str">
            <v/>
          </cell>
          <cell r="H38" t="str">
            <v/>
          </cell>
          <cell r="I38" t="str">
            <v/>
          </cell>
          <cell r="J38" t="str">
            <v/>
          </cell>
          <cell r="K38" t="str">
            <v/>
          </cell>
          <cell r="L38" t="str">
            <v/>
          </cell>
        </row>
        <row r="39">
          <cell r="A39" t="str">
            <v/>
          </cell>
          <cell r="B39" t="str">
            <v/>
          </cell>
          <cell r="C39">
            <v>38</v>
          </cell>
          <cell r="F39" t="str">
            <v/>
          </cell>
          <cell r="G39" t="str">
            <v/>
          </cell>
          <cell r="H39" t="str">
            <v/>
          </cell>
          <cell r="I39" t="str">
            <v/>
          </cell>
          <cell r="J39" t="str">
            <v/>
          </cell>
          <cell r="K39" t="str">
            <v/>
          </cell>
          <cell r="L39" t="str">
            <v/>
          </cell>
        </row>
        <row r="40">
          <cell r="A40" t="str">
            <v/>
          </cell>
          <cell r="B40" t="str">
            <v/>
          </cell>
          <cell r="C40">
            <v>39</v>
          </cell>
          <cell r="F40" t="str">
            <v/>
          </cell>
          <cell r="G40" t="str">
            <v/>
          </cell>
          <cell r="H40" t="str">
            <v/>
          </cell>
          <cell r="I40" t="str">
            <v/>
          </cell>
          <cell r="J40" t="str">
            <v/>
          </cell>
          <cell r="K40" t="str">
            <v/>
          </cell>
          <cell r="L40" t="str">
            <v/>
          </cell>
        </row>
        <row r="41">
          <cell r="A41" t="str">
            <v/>
          </cell>
          <cell r="B41" t="str">
            <v/>
          </cell>
          <cell r="C41">
            <v>40</v>
          </cell>
          <cell r="F41" t="str">
            <v/>
          </cell>
          <cell r="G41" t="str">
            <v/>
          </cell>
          <cell r="H41" t="str">
            <v/>
          </cell>
          <cell r="I41" t="str">
            <v/>
          </cell>
          <cell r="J41" t="str">
            <v/>
          </cell>
          <cell r="K41" t="str">
            <v/>
          </cell>
          <cell r="L41" t="str">
            <v/>
          </cell>
        </row>
        <row r="42">
          <cell r="A42" t="str">
            <v/>
          </cell>
          <cell r="B42" t="str">
            <v/>
          </cell>
          <cell r="C42">
            <v>41</v>
          </cell>
          <cell r="F42" t="str">
            <v/>
          </cell>
          <cell r="G42" t="str">
            <v/>
          </cell>
          <cell r="H42" t="str">
            <v/>
          </cell>
          <cell r="I42" t="str">
            <v/>
          </cell>
          <cell r="J42" t="str">
            <v/>
          </cell>
          <cell r="K42" t="str">
            <v/>
          </cell>
          <cell r="L42" t="str">
            <v/>
          </cell>
        </row>
        <row r="43">
          <cell r="A43" t="str">
            <v/>
          </cell>
          <cell r="B43" t="str">
            <v/>
          </cell>
          <cell r="C43">
            <v>42</v>
          </cell>
          <cell r="F43" t="str">
            <v/>
          </cell>
          <cell r="G43" t="str">
            <v/>
          </cell>
          <cell r="H43" t="str">
            <v/>
          </cell>
          <cell r="I43" t="str">
            <v/>
          </cell>
          <cell r="J43" t="str">
            <v/>
          </cell>
          <cell r="K43" t="str">
            <v/>
          </cell>
          <cell r="L43" t="str">
            <v/>
          </cell>
        </row>
        <row r="44">
          <cell r="A44" t="str">
            <v/>
          </cell>
          <cell r="B44" t="str">
            <v/>
          </cell>
          <cell r="C44">
            <v>43</v>
          </cell>
          <cell r="F44" t="str">
            <v/>
          </cell>
          <cell r="G44" t="str">
            <v/>
          </cell>
          <cell r="H44" t="str">
            <v/>
          </cell>
          <cell r="I44" t="str">
            <v/>
          </cell>
          <cell r="J44" t="str">
            <v/>
          </cell>
          <cell r="K44" t="str">
            <v/>
          </cell>
          <cell r="L44" t="str">
            <v/>
          </cell>
        </row>
        <row r="45">
          <cell r="A45" t="str">
            <v/>
          </cell>
          <cell r="B45" t="str">
            <v/>
          </cell>
          <cell r="C45">
            <v>44</v>
          </cell>
          <cell r="F45" t="str">
            <v/>
          </cell>
          <cell r="G45" t="str">
            <v/>
          </cell>
          <cell r="H45" t="str">
            <v/>
          </cell>
          <cell r="I45" t="str">
            <v/>
          </cell>
          <cell r="J45" t="str">
            <v/>
          </cell>
          <cell r="K45" t="str">
            <v/>
          </cell>
          <cell r="L45" t="str">
            <v/>
          </cell>
        </row>
        <row r="46">
          <cell r="A46" t="str">
            <v/>
          </cell>
          <cell r="B46" t="str">
            <v/>
          </cell>
          <cell r="C46">
            <v>45</v>
          </cell>
          <cell r="F46" t="str">
            <v/>
          </cell>
          <cell r="G46" t="str">
            <v/>
          </cell>
          <cell r="H46" t="str">
            <v/>
          </cell>
          <cell r="I46" t="str">
            <v/>
          </cell>
          <cell r="J46" t="str">
            <v/>
          </cell>
          <cell r="K46" t="str">
            <v/>
          </cell>
          <cell r="L46" t="str">
            <v/>
          </cell>
        </row>
        <row r="47">
          <cell r="A47" t="str">
            <v/>
          </cell>
          <cell r="B47" t="str">
            <v/>
          </cell>
          <cell r="C47">
            <v>46</v>
          </cell>
          <cell r="F47" t="str">
            <v/>
          </cell>
          <cell r="G47" t="str">
            <v/>
          </cell>
          <cell r="H47" t="str">
            <v/>
          </cell>
          <cell r="I47" t="str">
            <v/>
          </cell>
          <cell r="J47" t="str">
            <v/>
          </cell>
          <cell r="K47" t="str">
            <v/>
          </cell>
          <cell r="L47" t="str">
            <v/>
          </cell>
        </row>
        <row r="48">
          <cell r="A48" t="str">
            <v/>
          </cell>
          <cell r="B48" t="str">
            <v/>
          </cell>
          <cell r="C48">
            <v>47</v>
          </cell>
          <cell r="F48" t="str">
            <v/>
          </cell>
          <cell r="G48" t="str">
            <v/>
          </cell>
          <cell r="H48" t="str">
            <v/>
          </cell>
          <cell r="I48" t="str">
            <v/>
          </cell>
          <cell r="J48" t="str">
            <v/>
          </cell>
          <cell r="K48" t="str">
            <v/>
          </cell>
          <cell r="L48" t="str">
            <v/>
          </cell>
        </row>
        <row r="49">
          <cell r="A49" t="str">
            <v/>
          </cell>
          <cell r="B49" t="str">
            <v/>
          </cell>
          <cell r="C49">
            <v>48</v>
          </cell>
          <cell r="F49" t="str">
            <v/>
          </cell>
          <cell r="G49" t="str">
            <v/>
          </cell>
          <cell r="H49" t="str">
            <v/>
          </cell>
          <cell r="I49" t="str">
            <v/>
          </cell>
          <cell r="J49" t="str">
            <v/>
          </cell>
          <cell r="K49" t="str">
            <v/>
          </cell>
          <cell r="L49" t="str">
            <v/>
          </cell>
        </row>
        <row r="50">
          <cell r="A50" t="str">
            <v/>
          </cell>
          <cell r="B50" t="str">
            <v/>
          </cell>
          <cell r="C50">
            <v>49</v>
          </cell>
          <cell r="F50" t="str">
            <v/>
          </cell>
          <cell r="G50" t="str">
            <v/>
          </cell>
          <cell r="H50" t="str">
            <v/>
          </cell>
          <cell r="I50" t="str">
            <v/>
          </cell>
          <cell r="J50" t="str">
            <v/>
          </cell>
          <cell r="K50" t="str">
            <v/>
          </cell>
          <cell r="L50" t="str">
            <v/>
          </cell>
        </row>
        <row r="51">
          <cell r="A51" t="str">
            <v/>
          </cell>
          <cell r="B51" t="str">
            <v/>
          </cell>
          <cell r="C51">
            <v>50</v>
          </cell>
          <cell r="F51" t="str">
            <v/>
          </cell>
          <cell r="G51" t="str">
            <v/>
          </cell>
          <cell r="H51" t="str">
            <v/>
          </cell>
          <cell r="I51" t="str">
            <v/>
          </cell>
          <cell r="J51" t="str">
            <v/>
          </cell>
          <cell r="K51" t="str">
            <v/>
          </cell>
          <cell r="L51" t="str">
            <v/>
          </cell>
        </row>
        <row r="52">
          <cell r="A52" t="str">
            <v/>
          </cell>
          <cell r="B52" t="str">
            <v/>
          </cell>
          <cell r="C52">
            <v>51</v>
          </cell>
          <cell r="F52" t="str">
            <v/>
          </cell>
          <cell r="G52" t="str">
            <v/>
          </cell>
          <cell r="H52" t="str">
            <v/>
          </cell>
          <cell r="I52" t="str">
            <v/>
          </cell>
          <cell r="J52" t="str">
            <v/>
          </cell>
          <cell r="K52" t="str">
            <v/>
          </cell>
          <cell r="L52" t="str">
            <v/>
          </cell>
        </row>
        <row r="53">
          <cell r="A53" t="str">
            <v/>
          </cell>
          <cell r="B53" t="str">
            <v/>
          </cell>
          <cell r="C53">
            <v>52</v>
          </cell>
          <cell r="F53" t="str">
            <v/>
          </cell>
          <cell r="G53" t="str">
            <v/>
          </cell>
          <cell r="H53" t="str">
            <v/>
          </cell>
          <cell r="I53" t="str">
            <v/>
          </cell>
          <cell r="J53" t="str">
            <v/>
          </cell>
          <cell r="K53" t="str">
            <v/>
          </cell>
          <cell r="L53" t="str">
            <v/>
          </cell>
        </row>
        <row r="54">
          <cell r="A54" t="str">
            <v/>
          </cell>
          <cell r="B54" t="str">
            <v/>
          </cell>
          <cell r="C54">
            <v>53</v>
          </cell>
          <cell r="F54" t="str">
            <v/>
          </cell>
          <cell r="G54" t="str">
            <v/>
          </cell>
          <cell r="H54" t="str">
            <v/>
          </cell>
          <cell r="I54" t="str">
            <v/>
          </cell>
          <cell r="J54" t="str">
            <v/>
          </cell>
          <cell r="K54" t="str">
            <v/>
          </cell>
          <cell r="L54" t="str">
            <v/>
          </cell>
        </row>
        <row r="55">
          <cell r="A55" t="str">
            <v/>
          </cell>
          <cell r="B55" t="str">
            <v/>
          </cell>
          <cell r="C55">
            <v>54</v>
          </cell>
          <cell r="F55" t="str">
            <v/>
          </cell>
          <cell r="G55" t="str">
            <v/>
          </cell>
          <cell r="H55" t="str">
            <v/>
          </cell>
          <cell r="I55" t="str">
            <v/>
          </cell>
          <cell r="J55" t="str">
            <v/>
          </cell>
          <cell r="K55" t="str">
            <v/>
          </cell>
          <cell r="L55" t="str">
            <v/>
          </cell>
        </row>
        <row r="56">
          <cell r="A56" t="str">
            <v/>
          </cell>
          <cell r="B56" t="str">
            <v/>
          </cell>
          <cell r="C56">
            <v>55</v>
          </cell>
          <cell r="F56" t="str">
            <v/>
          </cell>
          <cell r="G56" t="str">
            <v/>
          </cell>
          <cell r="H56" t="str">
            <v/>
          </cell>
          <cell r="I56" t="str">
            <v/>
          </cell>
          <cell r="J56" t="str">
            <v/>
          </cell>
          <cell r="K56" t="str">
            <v/>
          </cell>
          <cell r="L56" t="str">
            <v/>
          </cell>
        </row>
        <row r="57">
          <cell r="A57" t="str">
            <v/>
          </cell>
          <cell r="B57" t="str">
            <v/>
          </cell>
          <cell r="C57">
            <v>56</v>
          </cell>
          <cell r="F57" t="str">
            <v/>
          </cell>
          <cell r="G57" t="str">
            <v/>
          </cell>
          <cell r="H57" t="str">
            <v/>
          </cell>
          <cell r="I57" t="str">
            <v/>
          </cell>
          <cell r="J57" t="str">
            <v/>
          </cell>
          <cell r="K57" t="str">
            <v/>
          </cell>
          <cell r="L57" t="str">
            <v/>
          </cell>
        </row>
        <row r="58">
          <cell r="A58" t="str">
            <v/>
          </cell>
          <cell r="B58" t="str">
            <v/>
          </cell>
          <cell r="C58">
            <v>57</v>
          </cell>
          <cell r="F58" t="str">
            <v/>
          </cell>
          <cell r="G58" t="str">
            <v/>
          </cell>
          <cell r="H58" t="str">
            <v/>
          </cell>
          <cell r="I58" t="str">
            <v/>
          </cell>
          <cell r="J58" t="str">
            <v/>
          </cell>
          <cell r="K58" t="str">
            <v/>
          </cell>
          <cell r="L58" t="str">
            <v/>
          </cell>
        </row>
        <row r="59">
          <cell r="A59" t="str">
            <v/>
          </cell>
          <cell r="B59" t="str">
            <v/>
          </cell>
          <cell r="C59">
            <v>58</v>
          </cell>
          <cell r="F59" t="str">
            <v/>
          </cell>
          <cell r="G59" t="str">
            <v/>
          </cell>
          <cell r="H59" t="str">
            <v/>
          </cell>
          <cell r="I59" t="str">
            <v/>
          </cell>
          <cell r="J59" t="str">
            <v/>
          </cell>
          <cell r="K59" t="str">
            <v/>
          </cell>
          <cell r="L59" t="str">
            <v/>
          </cell>
        </row>
        <row r="60">
          <cell r="A60" t="str">
            <v/>
          </cell>
          <cell r="B60" t="str">
            <v/>
          </cell>
          <cell r="C60">
            <v>59</v>
          </cell>
          <cell r="F60" t="str">
            <v/>
          </cell>
          <cell r="G60" t="str">
            <v/>
          </cell>
          <cell r="H60" t="str">
            <v/>
          </cell>
          <cell r="I60" t="str">
            <v/>
          </cell>
          <cell r="J60" t="str">
            <v/>
          </cell>
          <cell r="K60" t="str">
            <v/>
          </cell>
          <cell r="L60" t="str">
            <v/>
          </cell>
        </row>
        <row r="61">
          <cell r="A61" t="str">
            <v/>
          </cell>
          <cell r="B61" t="str">
            <v/>
          </cell>
          <cell r="C61">
            <v>60</v>
          </cell>
          <cell r="F61" t="str">
            <v/>
          </cell>
          <cell r="G61" t="str">
            <v/>
          </cell>
          <cell r="H61" t="str">
            <v/>
          </cell>
          <cell r="I61" t="str">
            <v/>
          </cell>
          <cell r="J61" t="str">
            <v/>
          </cell>
          <cell r="K61" t="str">
            <v/>
          </cell>
          <cell r="L61" t="str">
            <v/>
          </cell>
        </row>
        <row r="62">
          <cell r="A62" t="str">
            <v/>
          </cell>
          <cell r="B62" t="str">
            <v/>
          </cell>
          <cell r="C62">
            <v>61</v>
          </cell>
          <cell r="F62" t="str">
            <v/>
          </cell>
          <cell r="G62" t="str">
            <v/>
          </cell>
          <cell r="H62" t="str">
            <v/>
          </cell>
          <cell r="I62" t="str">
            <v/>
          </cell>
          <cell r="J62" t="str">
            <v/>
          </cell>
          <cell r="K62" t="str">
            <v/>
          </cell>
          <cell r="L62" t="str">
            <v/>
          </cell>
        </row>
        <row r="63">
          <cell r="A63" t="str">
            <v/>
          </cell>
          <cell r="B63" t="str">
            <v/>
          </cell>
          <cell r="C63">
            <v>62</v>
          </cell>
          <cell r="F63" t="str">
            <v/>
          </cell>
          <cell r="G63" t="str">
            <v/>
          </cell>
          <cell r="H63" t="str">
            <v/>
          </cell>
          <cell r="I63" t="str">
            <v/>
          </cell>
          <cell r="J63" t="str">
            <v/>
          </cell>
          <cell r="K63" t="str">
            <v/>
          </cell>
          <cell r="L63" t="str">
            <v/>
          </cell>
        </row>
        <row r="64">
          <cell r="A64" t="str">
            <v/>
          </cell>
          <cell r="B64" t="str">
            <v/>
          </cell>
          <cell r="C64">
            <v>63</v>
          </cell>
          <cell r="F64" t="str">
            <v/>
          </cell>
          <cell r="G64" t="str">
            <v/>
          </cell>
          <cell r="H64" t="str">
            <v/>
          </cell>
          <cell r="I64" t="str">
            <v/>
          </cell>
          <cell r="J64" t="str">
            <v/>
          </cell>
          <cell r="K64" t="str">
            <v/>
          </cell>
          <cell r="L64" t="str">
            <v/>
          </cell>
        </row>
        <row r="65">
          <cell r="A65" t="str">
            <v/>
          </cell>
          <cell r="B65" t="str">
            <v/>
          </cell>
          <cell r="C65">
            <v>64</v>
          </cell>
          <cell r="F65" t="str">
            <v/>
          </cell>
          <cell r="G65" t="str">
            <v/>
          </cell>
          <cell r="H65" t="str">
            <v/>
          </cell>
          <cell r="I65" t="str">
            <v/>
          </cell>
          <cell r="J65" t="str">
            <v/>
          </cell>
          <cell r="K65" t="str">
            <v/>
          </cell>
          <cell r="L65" t="str">
            <v/>
          </cell>
        </row>
        <row r="66">
          <cell r="A66" t="str">
            <v/>
          </cell>
          <cell r="B66" t="str">
            <v/>
          </cell>
          <cell r="C66">
            <v>65</v>
          </cell>
          <cell r="F66" t="str">
            <v/>
          </cell>
          <cell r="G66" t="str">
            <v/>
          </cell>
          <cell r="H66" t="str">
            <v/>
          </cell>
          <cell r="I66" t="str">
            <v/>
          </cell>
          <cell r="J66" t="str">
            <v/>
          </cell>
          <cell r="K66" t="str">
            <v/>
          </cell>
          <cell r="L66" t="str">
            <v/>
          </cell>
        </row>
        <row r="67">
          <cell r="A67" t="str">
            <v/>
          </cell>
          <cell r="B67" t="str">
            <v/>
          </cell>
          <cell r="C67">
            <v>66</v>
          </cell>
          <cell r="F67" t="str">
            <v/>
          </cell>
          <cell r="G67" t="str">
            <v/>
          </cell>
          <cell r="H67" t="str">
            <v/>
          </cell>
          <cell r="I67" t="str">
            <v/>
          </cell>
          <cell r="J67" t="str">
            <v/>
          </cell>
          <cell r="K67" t="str">
            <v/>
          </cell>
          <cell r="L67" t="str">
            <v/>
          </cell>
        </row>
        <row r="68">
          <cell r="A68" t="str">
            <v/>
          </cell>
          <cell r="B68" t="str">
            <v/>
          </cell>
          <cell r="C68">
            <v>67</v>
          </cell>
          <cell r="F68" t="str">
            <v/>
          </cell>
          <cell r="G68" t="str">
            <v/>
          </cell>
          <cell r="H68" t="str">
            <v/>
          </cell>
          <cell r="I68" t="str">
            <v/>
          </cell>
          <cell r="J68" t="str">
            <v/>
          </cell>
          <cell r="K68" t="str">
            <v/>
          </cell>
          <cell r="L68" t="str">
            <v/>
          </cell>
        </row>
        <row r="69">
          <cell r="A69" t="str">
            <v/>
          </cell>
          <cell r="B69" t="str">
            <v/>
          </cell>
          <cell r="C69">
            <v>68</v>
          </cell>
          <cell r="F69" t="str">
            <v/>
          </cell>
          <cell r="G69" t="str">
            <v/>
          </cell>
          <cell r="H69" t="str">
            <v/>
          </cell>
          <cell r="I69" t="str">
            <v/>
          </cell>
          <cell r="J69" t="str">
            <v/>
          </cell>
          <cell r="K69" t="str">
            <v/>
          </cell>
          <cell r="L69" t="str">
            <v/>
          </cell>
        </row>
        <row r="70">
          <cell r="A70" t="str">
            <v/>
          </cell>
          <cell r="B70" t="str">
            <v/>
          </cell>
          <cell r="C70">
            <v>69</v>
          </cell>
          <cell r="F70" t="str">
            <v/>
          </cell>
          <cell r="G70" t="str">
            <v/>
          </cell>
          <cell r="H70" t="str">
            <v/>
          </cell>
          <cell r="I70" t="str">
            <v/>
          </cell>
          <cell r="J70" t="str">
            <v/>
          </cell>
          <cell r="K70" t="str">
            <v/>
          </cell>
          <cell r="L70" t="str">
            <v/>
          </cell>
        </row>
        <row r="71">
          <cell r="A71" t="str">
            <v/>
          </cell>
          <cell r="B71" t="str">
            <v/>
          </cell>
          <cell r="C71">
            <v>70</v>
          </cell>
          <cell r="F71" t="str">
            <v/>
          </cell>
          <cell r="G71" t="str">
            <v/>
          </cell>
          <cell r="H71" t="str">
            <v/>
          </cell>
          <cell r="I71" t="str">
            <v/>
          </cell>
          <cell r="J71" t="str">
            <v/>
          </cell>
          <cell r="K71" t="str">
            <v/>
          </cell>
          <cell r="L71" t="str">
            <v/>
          </cell>
        </row>
        <row r="72">
          <cell r="A72" t="str">
            <v/>
          </cell>
          <cell r="B72" t="str">
            <v/>
          </cell>
          <cell r="C72">
            <v>71</v>
          </cell>
          <cell r="F72" t="str">
            <v/>
          </cell>
          <cell r="G72" t="str">
            <v/>
          </cell>
          <cell r="H72" t="str">
            <v/>
          </cell>
          <cell r="I72" t="str">
            <v/>
          </cell>
          <cell r="J72" t="str">
            <v/>
          </cell>
          <cell r="K72" t="str">
            <v/>
          </cell>
          <cell r="L72" t="str">
            <v/>
          </cell>
        </row>
        <row r="73">
          <cell r="A73" t="str">
            <v/>
          </cell>
          <cell r="B73" t="str">
            <v/>
          </cell>
          <cell r="C73">
            <v>72</v>
          </cell>
          <cell r="F73" t="str">
            <v/>
          </cell>
          <cell r="G73" t="str">
            <v/>
          </cell>
          <cell r="H73" t="str">
            <v/>
          </cell>
          <cell r="I73" t="str">
            <v/>
          </cell>
          <cell r="J73" t="str">
            <v/>
          </cell>
          <cell r="K73" t="str">
            <v/>
          </cell>
          <cell r="L73" t="str">
            <v/>
          </cell>
        </row>
        <row r="74">
          <cell r="A74" t="str">
            <v/>
          </cell>
          <cell r="B74" t="str">
            <v/>
          </cell>
          <cell r="C74">
            <v>73</v>
          </cell>
          <cell r="F74" t="str">
            <v/>
          </cell>
          <cell r="G74" t="str">
            <v/>
          </cell>
          <cell r="H74" t="str">
            <v/>
          </cell>
          <cell r="I74" t="str">
            <v/>
          </cell>
          <cell r="J74" t="str">
            <v/>
          </cell>
          <cell r="K74" t="str">
            <v/>
          </cell>
          <cell r="L74" t="str">
            <v/>
          </cell>
        </row>
        <row r="75">
          <cell r="A75" t="str">
            <v/>
          </cell>
          <cell r="B75" t="str">
            <v/>
          </cell>
          <cell r="C75">
            <v>74</v>
          </cell>
          <cell r="F75" t="str">
            <v/>
          </cell>
          <cell r="G75" t="str">
            <v/>
          </cell>
          <cell r="H75" t="str">
            <v/>
          </cell>
          <cell r="I75" t="str">
            <v/>
          </cell>
          <cell r="J75" t="str">
            <v/>
          </cell>
          <cell r="K75" t="str">
            <v/>
          </cell>
          <cell r="L75" t="str">
            <v/>
          </cell>
        </row>
        <row r="76">
          <cell r="A76" t="str">
            <v/>
          </cell>
          <cell r="B76" t="str">
            <v/>
          </cell>
          <cell r="C76">
            <v>75</v>
          </cell>
          <cell r="F76" t="str">
            <v/>
          </cell>
          <cell r="G76" t="str">
            <v/>
          </cell>
          <cell r="H76" t="str">
            <v/>
          </cell>
          <cell r="I76" t="str">
            <v/>
          </cell>
          <cell r="J76" t="str">
            <v/>
          </cell>
          <cell r="K76" t="str">
            <v/>
          </cell>
          <cell r="L76" t="str">
            <v/>
          </cell>
        </row>
        <row r="77">
          <cell r="A77" t="str">
            <v/>
          </cell>
          <cell r="B77" t="str">
            <v/>
          </cell>
          <cell r="C77">
            <v>76</v>
          </cell>
          <cell r="F77" t="str">
            <v/>
          </cell>
          <cell r="G77" t="str">
            <v/>
          </cell>
          <cell r="H77" t="str">
            <v/>
          </cell>
          <cell r="I77" t="str">
            <v/>
          </cell>
          <cell r="J77" t="str">
            <v/>
          </cell>
          <cell r="K77" t="str">
            <v/>
          </cell>
          <cell r="L77" t="str">
            <v/>
          </cell>
        </row>
        <row r="78">
          <cell r="A78" t="str">
            <v/>
          </cell>
          <cell r="B78" t="str">
            <v/>
          </cell>
          <cell r="C78">
            <v>77</v>
          </cell>
          <cell r="F78" t="str">
            <v/>
          </cell>
          <cell r="G78" t="str">
            <v/>
          </cell>
          <cell r="H78" t="str">
            <v/>
          </cell>
          <cell r="I78" t="str">
            <v/>
          </cell>
          <cell r="J78" t="str">
            <v/>
          </cell>
          <cell r="K78" t="str">
            <v/>
          </cell>
          <cell r="L78" t="str">
            <v/>
          </cell>
        </row>
        <row r="79">
          <cell r="A79" t="str">
            <v/>
          </cell>
          <cell r="B79" t="str">
            <v/>
          </cell>
          <cell r="C79">
            <v>78</v>
          </cell>
          <cell r="F79" t="str">
            <v/>
          </cell>
          <cell r="G79" t="str">
            <v/>
          </cell>
          <cell r="H79" t="str">
            <v/>
          </cell>
          <cell r="I79" t="str">
            <v/>
          </cell>
          <cell r="J79" t="str">
            <v/>
          </cell>
          <cell r="K79" t="str">
            <v/>
          </cell>
          <cell r="L79" t="str">
            <v/>
          </cell>
        </row>
        <row r="80">
          <cell r="A80" t="str">
            <v/>
          </cell>
          <cell r="B80" t="str">
            <v/>
          </cell>
          <cell r="C80">
            <v>79</v>
          </cell>
          <cell r="F80" t="str">
            <v/>
          </cell>
          <cell r="G80" t="str">
            <v/>
          </cell>
          <cell r="H80" t="str">
            <v/>
          </cell>
          <cell r="I80" t="str">
            <v/>
          </cell>
          <cell r="J80" t="str">
            <v/>
          </cell>
          <cell r="K80" t="str">
            <v/>
          </cell>
          <cell r="L80" t="str">
            <v/>
          </cell>
        </row>
        <row r="81">
          <cell r="A81" t="str">
            <v/>
          </cell>
          <cell r="B81" t="str">
            <v/>
          </cell>
          <cell r="C81">
            <v>80</v>
          </cell>
          <cell r="F81" t="str">
            <v/>
          </cell>
          <cell r="G81" t="str">
            <v/>
          </cell>
          <cell r="H81" t="str">
            <v/>
          </cell>
          <cell r="I81" t="str">
            <v/>
          </cell>
          <cell r="J81" t="str">
            <v/>
          </cell>
          <cell r="K81" t="str">
            <v/>
          </cell>
          <cell r="L81" t="str">
            <v/>
          </cell>
        </row>
        <row r="82">
          <cell r="A82" t="str">
            <v/>
          </cell>
          <cell r="B82" t="str">
            <v/>
          </cell>
          <cell r="C82">
            <v>81</v>
          </cell>
          <cell r="F82" t="str">
            <v/>
          </cell>
          <cell r="G82" t="str">
            <v/>
          </cell>
          <cell r="H82" t="str">
            <v/>
          </cell>
          <cell r="I82" t="str">
            <v/>
          </cell>
          <cell r="J82" t="str">
            <v/>
          </cell>
          <cell r="K82" t="str">
            <v/>
          </cell>
          <cell r="L82" t="str">
            <v/>
          </cell>
        </row>
        <row r="83">
          <cell r="A83" t="str">
            <v/>
          </cell>
          <cell r="B83" t="str">
            <v/>
          </cell>
          <cell r="C83">
            <v>82</v>
          </cell>
          <cell r="F83" t="str">
            <v/>
          </cell>
          <cell r="G83" t="str">
            <v/>
          </cell>
          <cell r="H83" t="str">
            <v/>
          </cell>
          <cell r="I83" t="str">
            <v/>
          </cell>
          <cell r="J83" t="str">
            <v/>
          </cell>
          <cell r="K83" t="str">
            <v/>
          </cell>
          <cell r="L83" t="str">
            <v/>
          </cell>
        </row>
        <row r="84">
          <cell r="A84" t="str">
            <v/>
          </cell>
          <cell r="B84" t="str">
            <v/>
          </cell>
          <cell r="C84">
            <v>83</v>
          </cell>
          <cell r="F84" t="str">
            <v/>
          </cell>
          <cell r="G84" t="str">
            <v/>
          </cell>
          <cell r="H84" t="str">
            <v/>
          </cell>
          <cell r="I84" t="str">
            <v/>
          </cell>
          <cell r="J84" t="str">
            <v/>
          </cell>
          <cell r="K84" t="str">
            <v/>
          </cell>
          <cell r="L84" t="str">
            <v/>
          </cell>
        </row>
        <row r="85">
          <cell r="A85" t="str">
            <v/>
          </cell>
          <cell r="B85" t="str">
            <v/>
          </cell>
          <cell r="C85">
            <v>84</v>
          </cell>
          <cell r="F85" t="str">
            <v/>
          </cell>
          <cell r="G85" t="str">
            <v/>
          </cell>
          <cell r="H85" t="str">
            <v/>
          </cell>
          <cell r="I85" t="str">
            <v/>
          </cell>
          <cell r="J85" t="str">
            <v/>
          </cell>
          <cell r="K85" t="str">
            <v/>
          </cell>
          <cell r="L85" t="str">
            <v/>
          </cell>
        </row>
        <row r="86">
          <cell r="A86" t="str">
            <v/>
          </cell>
          <cell r="B86" t="str">
            <v/>
          </cell>
          <cell r="C86">
            <v>85</v>
          </cell>
          <cell r="F86" t="str">
            <v/>
          </cell>
          <cell r="G86" t="str">
            <v/>
          </cell>
          <cell r="H86" t="str">
            <v/>
          </cell>
          <cell r="I86" t="str">
            <v/>
          </cell>
          <cell r="J86" t="str">
            <v/>
          </cell>
          <cell r="K86" t="str">
            <v/>
          </cell>
          <cell r="L86" t="str">
            <v/>
          </cell>
        </row>
        <row r="87">
          <cell r="A87" t="str">
            <v/>
          </cell>
          <cell r="B87" t="str">
            <v/>
          </cell>
          <cell r="C87">
            <v>86</v>
          </cell>
          <cell r="F87" t="str">
            <v/>
          </cell>
          <cell r="G87" t="str">
            <v/>
          </cell>
          <cell r="H87" t="str">
            <v/>
          </cell>
          <cell r="I87" t="str">
            <v/>
          </cell>
          <cell r="J87" t="str">
            <v/>
          </cell>
          <cell r="K87" t="str">
            <v/>
          </cell>
          <cell r="L87" t="str">
            <v/>
          </cell>
        </row>
        <row r="88">
          <cell r="A88" t="str">
            <v/>
          </cell>
          <cell r="B88" t="str">
            <v/>
          </cell>
          <cell r="C88">
            <v>87</v>
          </cell>
          <cell r="F88" t="str">
            <v/>
          </cell>
          <cell r="G88" t="str">
            <v/>
          </cell>
          <cell r="H88" t="str">
            <v/>
          </cell>
          <cell r="I88" t="str">
            <v/>
          </cell>
          <cell r="J88" t="str">
            <v/>
          </cell>
          <cell r="K88" t="str">
            <v/>
          </cell>
          <cell r="L88" t="str">
            <v/>
          </cell>
        </row>
        <row r="89">
          <cell r="A89" t="str">
            <v/>
          </cell>
          <cell r="B89" t="str">
            <v/>
          </cell>
          <cell r="C89">
            <v>88</v>
          </cell>
          <cell r="F89" t="str">
            <v/>
          </cell>
          <cell r="G89" t="str">
            <v/>
          </cell>
          <cell r="H89" t="str">
            <v/>
          </cell>
          <cell r="I89" t="str">
            <v/>
          </cell>
          <cell r="J89" t="str">
            <v/>
          </cell>
          <cell r="K89" t="str">
            <v/>
          </cell>
          <cell r="L89" t="str">
            <v/>
          </cell>
        </row>
        <row r="90">
          <cell r="A90" t="str">
            <v/>
          </cell>
          <cell r="B90" t="str">
            <v/>
          </cell>
          <cell r="C90">
            <v>89</v>
          </cell>
          <cell r="F90" t="str">
            <v/>
          </cell>
          <cell r="G90" t="str">
            <v/>
          </cell>
          <cell r="H90" t="str">
            <v/>
          </cell>
          <cell r="I90" t="str">
            <v/>
          </cell>
          <cell r="J90" t="str">
            <v/>
          </cell>
          <cell r="K90" t="str">
            <v/>
          </cell>
          <cell r="L90" t="str">
            <v/>
          </cell>
        </row>
        <row r="91">
          <cell r="A91" t="str">
            <v/>
          </cell>
          <cell r="B91" t="str">
            <v/>
          </cell>
          <cell r="C91">
            <v>90</v>
          </cell>
          <cell r="F91" t="str">
            <v/>
          </cell>
          <cell r="G91" t="str">
            <v/>
          </cell>
          <cell r="H91" t="str">
            <v/>
          </cell>
          <cell r="I91" t="str">
            <v/>
          </cell>
          <cell r="J91" t="str">
            <v/>
          </cell>
          <cell r="K91" t="str">
            <v/>
          </cell>
          <cell r="L91" t="str">
            <v/>
          </cell>
        </row>
        <row r="92">
          <cell r="A92" t="str">
            <v/>
          </cell>
          <cell r="B92" t="str">
            <v/>
          </cell>
          <cell r="C92">
            <v>91</v>
          </cell>
          <cell r="F92" t="str">
            <v/>
          </cell>
          <cell r="G92" t="str">
            <v/>
          </cell>
          <cell r="H92" t="str">
            <v/>
          </cell>
          <cell r="I92" t="str">
            <v/>
          </cell>
          <cell r="J92" t="str">
            <v/>
          </cell>
          <cell r="K92" t="str">
            <v/>
          </cell>
          <cell r="L92" t="str">
            <v/>
          </cell>
        </row>
        <row r="93">
          <cell r="A93" t="str">
            <v/>
          </cell>
          <cell r="B93" t="str">
            <v/>
          </cell>
          <cell r="C93">
            <v>92</v>
          </cell>
          <cell r="F93" t="str">
            <v/>
          </cell>
          <cell r="G93" t="str">
            <v/>
          </cell>
          <cell r="H93" t="str">
            <v/>
          </cell>
          <cell r="I93" t="str">
            <v/>
          </cell>
          <cell r="J93" t="str">
            <v/>
          </cell>
          <cell r="K93" t="str">
            <v/>
          </cell>
          <cell r="L93" t="str">
            <v/>
          </cell>
        </row>
        <row r="94">
          <cell r="A94" t="str">
            <v/>
          </cell>
          <cell r="B94" t="str">
            <v/>
          </cell>
          <cell r="C94">
            <v>93</v>
          </cell>
          <cell r="F94" t="str">
            <v/>
          </cell>
          <cell r="G94" t="str">
            <v/>
          </cell>
          <cell r="H94" t="str">
            <v/>
          </cell>
          <cell r="I94" t="str">
            <v/>
          </cell>
          <cell r="J94" t="str">
            <v/>
          </cell>
          <cell r="K94" t="str">
            <v/>
          </cell>
          <cell r="L94" t="str">
            <v/>
          </cell>
        </row>
        <row r="95">
          <cell r="A95" t="str">
            <v/>
          </cell>
          <cell r="B95" t="str">
            <v/>
          </cell>
          <cell r="C95">
            <v>94</v>
          </cell>
          <cell r="F95" t="str">
            <v/>
          </cell>
          <cell r="G95" t="str">
            <v/>
          </cell>
          <cell r="H95" t="str">
            <v/>
          </cell>
          <cell r="I95" t="str">
            <v/>
          </cell>
          <cell r="J95" t="str">
            <v/>
          </cell>
          <cell r="K95" t="str">
            <v/>
          </cell>
          <cell r="L95" t="str">
            <v/>
          </cell>
        </row>
        <row r="96">
          <cell r="A96" t="str">
            <v/>
          </cell>
          <cell r="B96" t="str">
            <v/>
          </cell>
          <cell r="C96">
            <v>95</v>
          </cell>
          <cell r="F96" t="str">
            <v/>
          </cell>
          <cell r="G96" t="str">
            <v/>
          </cell>
          <cell r="H96" t="str">
            <v/>
          </cell>
          <cell r="I96" t="str">
            <v/>
          </cell>
          <cell r="J96" t="str">
            <v/>
          </cell>
          <cell r="K96" t="str">
            <v/>
          </cell>
          <cell r="L96" t="str">
            <v/>
          </cell>
        </row>
        <row r="97">
          <cell r="A97" t="str">
            <v/>
          </cell>
          <cell r="B97" t="str">
            <v/>
          </cell>
          <cell r="C97">
            <v>96</v>
          </cell>
          <cell r="F97" t="str">
            <v/>
          </cell>
          <cell r="G97" t="str">
            <v/>
          </cell>
          <cell r="H97" t="str">
            <v/>
          </cell>
          <cell r="I97" t="str">
            <v/>
          </cell>
          <cell r="J97" t="str">
            <v/>
          </cell>
          <cell r="K97" t="str">
            <v/>
          </cell>
          <cell r="L97" t="str">
            <v/>
          </cell>
        </row>
        <row r="98">
          <cell r="A98" t="str">
            <v/>
          </cell>
          <cell r="B98" t="str">
            <v/>
          </cell>
          <cell r="C98">
            <v>97</v>
          </cell>
          <cell r="F98" t="str">
            <v/>
          </cell>
          <cell r="G98" t="str">
            <v/>
          </cell>
          <cell r="H98" t="str">
            <v/>
          </cell>
          <cell r="I98" t="str">
            <v/>
          </cell>
          <cell r="J98" t="str">
            <v/>
          </cell>
          <cell r="K98" t="str">
            <v/>
          </cell>
          <cell r="L98" t="str">
            <v/>
          </cell>
        </row>
        <row r="99">
          <cell r="A99" t="str">
            <v/>
          </cell>
          <cell r="B99" t="str">
            <v/>
          </cell>
          <cell r="C99">
            <v>98</v>
          </cell>
          <cell r="F99" t="str">
            <v/>
          </cell>
          <cell r="G99" t="str">
            <v/>
          </cell>
          <cell r="H99" t="str">
            <v/>
          </cell>
          <cell r="I99" t="str">
            <v/>
          </cell>
          <cell r="J99" t="str">
            <v/>
          </cell>
          <cell r="K99" t="str">
            <v/>
          </cell>
          <cell r="L99" t="str">
            <v/>
          </cell>
        </row>
        <row r="100">
          <cell r="A100" t="str">
            <v/>
          </cell>
          <cell r="B100" t="str">
            <v/>
          </cell>
          <cell r="C100">
            <v>99</v>
          </cell>
          <cell r="F100" t="str">
            <v/>
          </cell>
          <cell r="G100" t="str">
            <v/>
          </cell>
          <cell r="H100" t="str">
            <v/>
          </cell>
          <cell r="I100" t="str">
            <v/>
          </cell>
          <cell r="J100" t="str">
            <v/>
          </cell>
          <cell r="K100" t="str">
            <v/>
          </cell>
          <cell r="L100" t="str">
            <v/>
          </cell>
        </row>
        <row r="101">
          <cell r="A101" t="str">
            <v/>
          </cell>
          <cell r="B101" t="str">
            <v/>
          </cell>
          <cell r="C101">
            <v>100</v>
          </cell>
          <cell r="F101" t="str">
            <v/>
          </cell>
          <cell r="G101" t="str">
            <v/>
          </cell>
          <cell r="H101" t="str">
            <v/>
          </cell>
          <cell r="I101" t="str">
            <v/>
          </cell>
          <cell r="J101" t="str">
            <v/>
          </cell>
          <cell r="K101" t="str">
            <v/>
          </cell>
          <cell r="L101" t="str">
            <v/>
          </cell>
        </row>
        <row r="102">
          <cell r="A102" t="str">
            <v/>
          </cell>
          <cell r="B102" t="str">
            <v/>
          </cell>
          <cell r="C102">
            <v>101</v>
          </cell>
          <cell r="F102" t="str">
            <v/>
          </cell>
          <cell r="G102" t="str">
            <v/>
          </cell>
          <cell r="H102" t="str">
            <v/>
          </cell>
          <cell r="I102" t="str">
            <v/>
          </cell>
          <cell r="J102" t="str">
            <v/>
          </cell>
          <cell r="K102" t="str">
            <v/>
          </cell>
          <cell r="L102" t="str">
            <v/>
          </cell>
        </row>
        <row r="103">
          <cell r="A103" t="str">
            <v/>
          </cell>
          <cell r="B103" t="str">
            <v/>
          </cell>
          <cell r="C103">
            <v>102</v>
          </cell>
          <cell r="F103" t="str">
            <v/>
          </cell>
          <cell r="G103" t="str">
            <v/>
          </cell>
          <cell r="H103" t="str">
            <v/>
          </cell>
          <cell r="I103" t="str">
            <v/>
          </cell>
          <cell r="J103" t="str">
            <v/>
          </cell>
          <cell r="K103" t="str">
            <v/>
          </cell>
          <cell r="L103" t="str">
            <v/>
          </cell>
        </row>
        <row r="104">
          <cell r="A104" t="str">
            <v/>
          </cell>
          <cell r="B104" t="str">
            <v/>
          </cell>
          <cell r="C104">
            <v>103</v>
          </cell>
          <cell r="F104" t="str">
            <v/>
          </cell>
          <cell r="G104" t="str">
            <v/>
          </cell>
          <cell r="H104" t="str">
            <v/>
          </cell>
          <cell r="I104" t="str">
            <v/>
          </cell>
          <cell r="J104" t="str">
            <v/>
          </cell>
          <cell r="K104" t="str">
            <v/>
          </cell>
          <cell r="L104" t="str">
            <v/>
          </cell>
        </row>
        <row r="105">
          <cell r="A105" t="str">
            <v/>
          </cell>
          <cell r="B105" t="str">
            <v/>
          </cell>
          <cell r="C105">
            <v>104</v>
          </cell>
          <cell r="F105" t="str">
            <v/>
          </cell>
          <cell r="G105" t="str">
            <v/>
          </cell>
          <cell r="H105" t="str">
            <v/>
          </cell>
          <cell r="I105" t="str">
            <v/>
          </cell>
          <cell r="J105" t="str">
            <v/>
          </cell>
          <cell r="K105" t="str">
            <v/>
          </cell>
          <cell r="L105" t="str">
            <v/>
          </cell>
        </row>
        <row r="106">
          <cell r="A106" t="str">
            <v/>
          </cell>
          <cell r="B106" t="str">
            <v/>
          </cell>
          <cell r="C106">
            <v>105</v>
          </cell>
          <cell r="F106" t="str">
            <v/>
          </cell>
          <cell r="G106" t="str">
            <v/>
          </cell>
          <cell r="H106" t="str">
            <v/>
          </cell>
          <cell r="I106" t="str">
            <v/>
          </cell>
          <cell r="J106" t="str">
            <v/>
          </cell>
          <cell r="K106" t="str">
            <v/>
          </cell>
          <cell r="L106" t="str">
            <v/>
          </cell>
        </row>
        <row r="107">
          <cell r="A107" t="str">
            <v/>
          </cell>
          <cell r="B107" t="str">
            <v/>
          </cell>
          <cell r="C107">
            <v>106</v>
          </cell>
          <cell r="F107" t="str">
            <v/>
          </cell>
          <cell r="G107" t="str">
            <v/>
          </cell>
          <cell r="H107" t="str">
            <v/>
          </cell>
          <cell r="I107" t="str">
            <v/>
          </cell>
          <cell r="J107" t="str">
            <v/>
          </cell>
          <cell r="K107" t="str">
            <v/>
          </cell>
          <cell r="L107" t="str">
            <v/>
          </cell>
        </row>
        <row r="108">
          <cell r="A108" t="str">
            <v/>
          </cell>
          <cell r="B108" t="str">
            <v/>
          </cell>
          <cell r="C108">
            <v>107</v>
          </cell>
          <cell r="F108" t="str">
            <v/>
          </cell>
          <cell r="G108" t="str">
            <v/>
          </cell>
          <cell r="H108" t="str">
            <v/>
          </cell>
          <cell r="I108" t="str">
            <v/>
          </cell>
          <cell r="J108" t="str">
            <v/>
          </cell>
          <cell r="K108" t="str">
            <v/>
          </cell>
          <cell r="L108" t="str">
            <v/>
          </cell>
        </row>
        <row r="109">
          <cell r="A109" t="str">
            <v/>
          </cell>
          <cell r="B109" t="str">
            <v/>
          </cell>
          <cell r="C109">
            <v>108</v>
          </cell>
          <cell r="F109" t="str">
            <v/>
          </cell>
          <cell r="G109" t="str">
            <v/>
          </cell>
          <cell r="H109" t="str">
            <v/>
          </cell>
          <cell r="I109" t="str">
            <v/>
          </cell>
          <cell r="J109" t="str">
            <v/>
          </cell>
          <cell r="K109" t="str">
            <v/>
          </cell>
          <cell r="L109" t="str">
            <v/>
          </cell>
        </row>
        <row r="110">
          <cell r="A110" t="str">
            <v/>
          </cell>
          <cell r="B110" t="str">
            <v/>
          </cell>
          <cell r="C110">
            <v>109</v>
          </cell>
          <cell r="F110" t="str">
            <v/>
          </cell>
          <cell r="G110" t="str">
            <v/>
          </cell>
          <cell r="H110" t="str">
            <v/>
          </cell>
          <cell r="I110" t="str">
            <v/>
          </cell>
          <cell r="J110" t="str">
            <v/>
          </cell>
          <cell r="K110" t="str">
            <v/>
          </cell>
          <cell r="L110" t="str">
            <v/>
          </cell>
        </row>
        <row r="111">
          <cell r="A111" t="str">
            <v/>
          </cell>
          <cell r="B111" t="str">
            <v/>
          </cell>
          <cell r="C111">
            <v>110</v>
          </cell>
          <cell r="F111" t="str">
            <v/>
          </cell>
          <cell r="G111" t="str">
            <v/>
          </cell>
          <cell r="H111" t="str">
            <v/>
          </cell>
          <cell r="I111" t="str">
            <v/>
          </cell>
          <cell r="J111" t="str">
            <v/>
          </cell>
          <cell r="K111" t="str">
            <v/>
          </cell>
          <cell r="L111" t="str">
            <v/>
          </cell>
        </row>
        <row r="112">
          <cell r="A112" t="str">
            <v/>
          </cell>
          <cell r="B112" t="str">
            <v/>
          </cell>
          <cell r="C112">
            <v>111</v>
          </cell>
          <cell r="F112" t="str">
            <v/>
          </cell>
          <cell r="G112" t="str">
            <v/>
          </cell>
          <cell r="H112" t="str">
            <v/>
          </cell>
          <cell r="I112" t="str">
            <v/>
          </cell>
          <cell r="J112" t="str">
            <v/>
          </cell>
          <cell r="K112" t="str">
            <v/>
          </cell>
          <cell r="L112" t="str">
            <v/>
          </cell>
        </row>
        <row r="113">
          <cell r="A113" t="str">
            <v/>
          </cell>
          <cell r="B113" t="str">
            <v/>
          </cell>
          <cell r="C113">
            <v>112</v>
          </cell>
          <cell r="F113" t="str">
            <v/>
          </cell>
          <cell r="G113" t="str">
            <v/>
          </cell>
          <cell r="H113" t="str">
            <v/>
          </cell>
          <cell r="I113" t="str">
            <v/>
          </cell>
          <cell r="J113" t="str">
            <v/>
          </cell>
          <cell r="K113" t="str">
            <v/>
          </cell>
          <cell r="L113" t="str">
            <v/>
          </cell>
        </row>
        <row r="114">
          <cell r="A114" t="str">
            <v/>
          </cell>
          <cell r="B114" t="str">
            <v/>
          </cell>
          <cell r="C114">
            <v>113</v>
          </cell>
          <cell r="F114" t="str">
            <v/>
          </cell>
          <cell r="G114" t="str">
            <v/>
          </cell>
          <cell r="H114" t="str">
            <v/>
          </cell>
          <cell r="I114" t="str">
            <v/>
          </cell>
          <cell r="J114" t="str">
            <v/>
          </cell>
          <cell r="K114" t="str">
            <v/>
          </cell>
          <cell r="L114" t="str">
            <v/>
          </cell>
        </row>
        <row r="115">
          <cell r="A115" t="str">
            <v/>
          </cell>
          <cell r="B115" t="str">
            <v/>
          </cell>
          <cell r="C115">
            <v>114</v>
          </cell>
          <cell r="F115" t="str">
            <v/>
          </cell>
          <cell r="G115" t="str">
            <v/>
          </cell>
          <cell r="H115" t="str">
            <v/>
          </cell>
          <cell r="I115" t="str">
            <v/>
          </cell>
          <cell r="J115" t="str">
            <v/>
          </cell>
          <cell r="K115" t="str">
            <v/>
          </cell>
          <cell r="L115" t="str">
            <v/>
          </cell>
        </row>
        <row r="116">
          <cell r="A116" t="str">
            <v/>
          </cell>
          <cell r="B116" t="str">
            <v/>
          </cell>
          <cell r="C116">
            <v>115</v>
          </cell>
          <cell r="F116" t="str">
            <v/>
          </cell>
          <cell r="G116" t="str">
            <v/>
          </cell>
          <cell r="H116" t="str">
            <v/>
          </cell>
          <cell r="I116" t="str">
            <v/>
          </cell>
          <cell r="J116" t="str">
            <v/>
          </cell>
          <cell r="K116" t="str">
            <v/>
          </cell>
          <cell r="L116" t="str">
            <v/>
          </cell>
        </row>
        <row r="117">
          <cell r="A117" t="str">
            <v/>
          </cell>
          <cell r="B117" t="str">
            <v/>
          </cell>
          <cell r="C117">
            <v>116</v>
          </cell>
          <cell r="F117" t="str">
            <v/>
          </cell>
          <cell r="G117" t="str">
            <v/>
          </cell>
          <cell r="H117" t="str">
            <v/>
          </cell>
          <cell r="I117" t="str">
            <v/>
          </cell>
          <cell r="J117" t="str">
            <v/>
          </cell>
          <cell r="K117" t="str">
            <v/>
          </cell>
          <cell r="L117" t="str">
            <v/>
          </cell>
        </row>
        <row r="118">
          <cell r="A118" t="str">
            <v/>
          </cell>
          <cell r="B118" t="str">
            <v/>
          </cell>
          <cell r="C118">
            <v>117</v>
          </cell>
          <cell r="F118" t="str">
            <v/>
          </cell>
          <cell r="G118" t="str">
            <v/>
          </cell>
          <cell r="H118" t="str">
            <v/>
          </cell>
          <cell r="I118" t="str">
            <v/>
          </cell>
          <cell r="J118" t="str">
            <v/>
          </cell>
          <cell r="K118" t="str">
            <v/>
          </cell>
          <cell r="L118" t="str">
            <v/>
          </cell>
        </row>
        <row r="119">
          <cell r="A119" t="str">
            <v/>
          </cell>
          <cell r="B119" t="str">
            <v/>
          </cell>
          <cell r="C119">
            <v>118</v>
          </cell>
          <cell r="F119" t="str">
            <v/>
          </cell>
          <cell r="G119" t="str">
            <v/>
          </cell>
          <cell r="H119" t="str">
            <v/>
          </cell>
          <cell r="I119" t="str">
            <v/>
          </cell>
          <cell r="J119" t="str">
            <v/>
          </cell>
          <cell r="K119" t="str">
            <v/>
          </cell>
          <cell r="L119" t="str">
            <v/>
          </cell>
        </row>
        <row r="120">
          <cell r="A120" t="str">
            <v/>
          </cell>
          <cell r="B120" t="str">
            <v/>
          </cell>
          <cell r="C120">
            <v>119</v>
          </cell>
          <cell r="F120" t="str">
            <v/>
          </cell>
          <cell r="G120" t="str">
            <v/>
          </cell>
          <cell r="H120" t="str">
            <v/>
          </cell>
          <cell r="I120" t="str">
            <v/>
          </cell>
          <cell r="J120" t="str">
            <v/>
          </cell>
          <cell r="K120" t="str">
            <v/>
          </cell>
          <cell r="L120" t="str">
            <v/>
          </cell>
        </row>
        <row r="121">
          <cell r="A121" t="str">
            <v/>
          </cell>
          <cell r="B121" t="str">
            <v/>
          </cell>
          <cell r="C121">
            <v>120</v>
          </cell>
          <cell r="F121" t="str">
            <v/>
          </cell>
          <cell r="G121" t="str">
            <v/>
          </cell>
          <cell r="H121" t="str">
            <v/>
          </cell>
          <cell r="I121" t="str">
            <v/>
          </cell>
          <cell r="J121" t="str">
            <v/>
          </cell>
          <cell r="K121" t="str">
            <v/>
          </cell>
          <cell r="L121" t="str">
            <v/>
          </cell>
        </row>
        <row r="122">
          <cell r="A122" t="str">
            <v/>
          </cell>
          <cell r="B122" t="str">
            <v/>
          </cell>
          <cell r="C122">
            <v>121</v>
          </cell>
          <cell r="F122" t="str">
            <v/>
          </cell>
          <cell r="G122" t="str">
            <v/>
          </cell>
          <cell r="H122" t="str">
            <v/>
          </cell>
          <cell r="I122" t="str">
            <v/>
          </cell>
          <cell r="J122" t="str">
            <v/>
          </cell>
          <cell r="K122" t="str">
            <v/>
          </cell>
          <cell r="L122" t="str">
            <v/>
          </cell>
        </row>
        <row r="123">
          <cell r="A123" t="str">
            <v/>
          </cell>
          <cell r="B123" t="str">
            <v/>
          </cell>
          <cell r="C123">
            <v>122</v>
          </cell>
          <cell r="F123" t="str">
            <v/>
          </cell>
          <cell r="G123" t="str">
            <v/>
          </cell>
          <cell r="H123" t="str">
            <v/>
          </cell>
          <cell r="I123" t="str">
            <v/>
          </cell>
          <cell r="J123" t="str">
            <v/>
          </cell>
          <cell r="K123" t="str">
            <v/>
          </cell>
          <cell r="L123" t="str">
            <v/>
          </cell>
        </row>
        <row r="124">
          <cell r="A124" t="str">
            <v/>
          </cell>
          <cell r="B124" t="str">
            <v/>
          </cell>
          <cell r="C124">
            <v>123</v>
          </cell>
          <cell r="F124" t="str">
            <v/>
          </cell>
          <cell r="G124" t="str">
            <v/>
          </cell>
          <cell r="H124" t="str">
            <v/>
          </cell>
          <cell r="I124" t="str">
            <v/>
          </cell>
          <cell r="J124" t="str">
            <v/>
          </cell>
          <cell r="K124" t="str">
            <v/>
          </cell>
          <cell r="L124" t="str">
            <v/>
          </cell>
        </row>
        <row r="125">
          <cell r="A125" t="str">
            <v/>
          </cell>
          <cell r="B125" t="str">
            <v/>
          </cell>
          <cell r="C125">
            <v>124</v>
          </cell>
          <cell r="F125" t="str">
            <v/>
          </cell>
          <cell r="G125" t="str">
            <v/>
          </cell>
          <cell r="H125" t="str">
            <v/>
          </cell>
          <cell r="I125" t="str">
            <v/>
          </cell>
          <cell r="J125" t="str">
            <v/>
          </cell>
          <cell r="K125" t="str">
            <v/>
          </cell>
          <cell r="L125" t="str">
            <v/>
          </cell>
        </row>
        <row r="126">
          <cell r="A126" t="str">
            <v/>
          </cell>
          <cell r="B126" t="str">
            <v/>
          </cell>
          <cell r="C126">
            <v>125</v>
          </cell>
          <cell r="F126" t="str">
            <v/>
          </cell>
          <cell r="G126" t="str">
            <v/>
          </cell>
          <cell r="H126" t="str">
            <v/>
          </cell>
          <cell r="I126" t="str">
            <v/>
          </cell>
          <cell r="J126" t="str">
            <v/>
          </cell>
          <cell r="K126" t="str">
            <v/>
          </cell>
          <cell r="L126" t="str">
            <v/>
          </cell>
        </row>
        <row r="127">
          <cell r="A127" t="str">
            <v/>
          </cell>
          <cell r="B127" t="str">
            <v/>
          </cell>
          <cell r="C127">
            <v>126</v>
          </cell>
          <cell r="F127" t="str">
            <v/>
          </cell>
          <cell r="G127" t="str">
            <v/>
          </cell>
          <cell r="H127" t="str">
            <v/>
          </cell>
          <cell r="I127" t="str">
            <v/>
          </cell>
          <cell r="J127" t="str">
            <v/>
          </cell>
          <cell r="K127" t="str">
            <v/>
          </cell>
          <cell r="L127" t="str">
            <v/>
          </cell>
        </row>
        <row r="128">
          <cell r="A128" t="str">
            <v/>
          </cell>
          <cell r="B128" t="str">
            <v/>
          </cell>
          <cell r="C128">
            <v>127</v>
          </cell>
          <cell r="F128" t="str">
            <v/>
          </cell>
          <cell r="G128" t="str">
            <v/>
          </cell>
          <cell r="H128" t="str">
            <v/>
          </cell>
          <cell r="I128" t="str">
            <v/>
          </cell>
          <cell r="J128" t="str">
            <v/>
          </cell>
          <cell r="K128" t="str">
            <v/>
          </cell>
          <cell r="L128" t="str">
            <v/>
          </cell>
        </row>
        <row r="129">
          <cell r="A129" t="str">
            <v/>
          </cell>
          <cell r="B129" t="str">
            <v/>
          </cell>
          <cell r="C129">
            <v>128</v>
          </cell>
          <cell r="F129" t="str">
            <v/>
          </cell>
          <cell r="G129" t="str">
            <v/>
          </cell>
          <cell r="H129" t="str">
            <v/>
          </cell>
          <cell r="I129" t="str">
            <v/>
          </cell>
          <cell r="J129" t="str">
            <v/>
          </cell>
          <cell r="K129" t="str">
            <v/>
          </cell>
          <cell r="L129" t="str">
            <v/>
          </cell>
        </row>
        <row r="130">
          <cell r="A130" t="str">
            <v/>
          </cell>
          <cell r="B130" t="str">
            <v/>
          </cell>
          <cell r="C130">
            <v>129</v>
          </cell>
          <cell r="F130" t="str">
            <v/>
          </cell>
          <cell r="G130" t="str">
            <v/>
          </cell>
          <cell r="H130" t="str">
            <v/>
          </cell>
          <cell r="I130" t="str">
            <v/>
          </cell>
          <cell r="J130" t="str">
            <v/>
          </cell>
          <cell r="K130" t="str">
            <v/>
          </cell>
          <cell r="L130" t="str">
            <v/>
          </cell>
        </row>
        <row r="131">
          <cell r="A131" t="str">
            <v/>
          </cell>
          <cell r="B131" t="str">
            <v/>
          </cell>
          <cell r="C131">
            <v>130</v>
          </cell>
          <cell r="F131" t="str">
            <v/>
          </cell>
          <cell r="G131" t="str">
            <v/>
          </cell>
          <cell r="H131" t="str">
            <v/>
          </cell>
          <cell r="I131" t="str">
            <v/>
          </cell>
          <cell r="J131" t="str">
            <v/>
          </cell>
          <cell r="K131" t="str">
            <v/>
          </cell>
          <cell r="L131" t="str">
            <v/>
          </cell>
        </row>
        <row r="132">
          <cell r="A132" t="str">
            <v/>
          </cell>
          <cell r="B132" t="str">
            <v/>
          </cell>
          <cell r="C132">
            <v>131</v>
          </cell>
          <cell r="F132" t="str">
            <v/>
          </cell>
          <cell r="G132" t="str">
            <v/>
          </cell>
          <cell r="H132" t="str">
            <v/>
          </cell>
          <cell r="I132" t="str">
            <v/>
          </cell>
          <cell r="J132" t="str">
            <v/>
          </cell>
          <cell r="K132" t="str">
            <v/>
          </cell>
          <cell r="L132" t="str">
            <v/>
          </cell>
        </row>
        <row r="133">
          <cell r="A133" t="str">
            <v/>
          </cell>
          <cell r="B133" t="str">
            <v/>
          </cell>
          <cell r="C133">
            <v>132</v>
          </cell>
          <cell r="F133" t="str">
            <v/>
          </cell>
          <cell r="G133" t="str">
            <v/>
          </cell>
          <cell r="H133" t="str">
            <v/>
          </cell>
          <cell r="I133" t="str">
            <v/>
          </cell>
          <cell r="J133" t="str">
            <v/>
          </cell>
          <cell r="K133" t="str">
            <v/>
          </cell>
          <cell r="L133" t="str">
            <v/>
          </cell>
        </row>
        <row r="134">
          <cell r="A134" t="str">
            <v/>
          </cell>
          <cell r="B134" t="str">
            <v/>
          </cell>
          <cell r="C134">
            <v>133</v>
          </cell>
          <cell r="F134" t="str">
            <v/>
          </cell>
          <cell r="G134" t="str">
            <v/>
          </cell>
          <cell r="H134" t="str">
            <v/>
          </cell>
          <cell r="I134" t="str">
            <v/>
          </cell>
          <cell r="J134" t="str">
            <v/>
          </cell>
          <cell r="K134" t="str">
            <v/>
          </cell>
          <cell r="L134" t="str">
            <v/>
          </cell>
        </row>
        <row r="135">
          <cell r="A135" t="str">
            <v/>
          </cell>
          <cell r="B135" t="str">
            <v/>
          </cell>
          <cell r="C135">
            <v>134</v>
          </cell>
          <cell r="F135" t="str">
            <v/>
          </cell>
          <cell r="G135" t="str">
            <v/>
          </cell>
          <cell r="H135" t="str">
            <v/>
          </cell>
          <cell r="I135" t="str">
            <v/>
          </cell>
          <cell r="J135" t="str">
            <v/>
          </cell>
          <cell r="K135" t="str">
            <v/>
          </cell>
          <cell r="L135" t="str">
            <v/>
          </cell>
        </row>
        <row r="136">
          <cell r="A136" t="str">
            <v/>
          </cell>
          <cell r="B136" t="str">
            <v/>
          </cell>
          <cell r="C136">
            <v>135</v>
          </cell>
          <cell r="F136" t="str">
            <v/>
          </cell>
          <cell r="G136" t="str">
            <v/>
          </cell>
          <cell r="H136" t="str">
            <v/>
          </cell>
          <cell r="I136" t="str">
            <v/>
          </cell>
          <cell r="J136" t="str">
            <v/>
          </cell>
          <cell r="K136" t="str">
            <v/>
          </cell>
          <cell r="L136" t="str">
            <v/>
          </cell>
        </row>
        <row r="137">
          <cell r="A137" t="str">
            <v/>
          </cell>
          <cell r="B137" t="str">
            <v/>
          </cell>
          <cell r="C137">
            <v>136</v>
          </cell>
          <cell r="F137" t="str">
            <v/>
          </cell>
          <cell r="G137" t="str">
            <v/>
          </cell>
          <cell r="H137" t="str">
            <v/>
          </cell>
          <cell r="I137" t="str">
            <v/>
          </cell>
          <cell r="J137" t="str">
            <v/>
          </cell>
          <cell r="K137" t="str">
            <v/>
          </cell>
          <cell r="L137" t="str">
            <v/>
          </cell>
        </row>
        <row r="138">
          <cell r="A138" t="str">
            <v/>
          </cell>
          <cell r="B138" t="str">
            <v/>
          </cell>
          <cell r="C138">
            <v>137</v>
          </cell>
          <cell r="F138" t="str">
            <v/>
          </cell>
          <cell r="G138" t="str">
            <v/>
          </cell>
          <cell r="H138" t="str">
            <v/>
          </cell>
          <cell r="I138" t="str">
            <v/>
          </cell>
          <cell r="J138" t="str">
            <v/>
          </cell>
          <cell r="K138" t="str">
            <v/>
          </cell>
          <cell r="L138" t="str">
            <v/>
          </cell>
        </row>
        <row r="139">
          <cell r="A139" t="str">
            <v/>
          </cell>
          <cell r="B139" t="str">
            <v/>
          </cell>
          <cell r="C139">
            <v>138</v>
          </cell>
          <cell r="F139" t="str">
            <v/>
          </cell>
          <cell r="G139" t="str">
            <v/>
          </cell>
          <cell r="H139" t="str">
            <v/>
          </cell>
          <cell r="I139" t="str">
            <v/>
          </cell>
          <cell r="J139" t="str">
            <v/>
          </cell>
          <cell r="K139" t="str">
            <v/>
          </cell>
          <cell r="L139" t="str">
            <v/>
          </cell>
        </row>
        <row r="140">
          <cell r="A140" t="str">
            <v/>
          </cell>
          <cell r="B140" t="str">
            <v/>
          </cell>
          <cell r="C140">
            <v>139</v>
          </cell>
          <cell r="F140" t="str">
            <v/>
          </cell>
          <cell r="G140" t="str">
            <v/>
          </cell>
          <cell r="H140" t="str">
            <v/>
          </cell>
          <cell r="I140" t="str">
            <v/>
          </cell>
          <cell r="J140" t="str">
            <v/>
          </cell>
          <cell r="K140" t="str">
            <v/>
          </cell>
          <cell r="L140" t="str">
            <v/>
          </cell>
        </row>
        <row r="141">
          <cell r="A141" t="str">
            <v/>
          </cell>
          <cell r="B141" t="str">
            <v/>
          </cell>
          <cell r="C141">
            <v>140</v>
          </cell>
          <cell r="F141" t="str">
            <v/>
          </cell>
          <cell r="G141" t="str">
            <v/>
          </cell>
          <cell r="H141" t="str">
            <v/>
          </cell>
          <cell r="I141" t="str">
            <v/>
          </cell>
          <cell r="J141" t="str">
            <v/>
          </cell>
          <cell r="K141" t="str">
            <v/>
          </cell>
          <cell r="L141" t="str">
            <v/>
          </cell>
        </row>
        <row r="142">
          <cell r="A142" t="str">
            <v/>
          </cell>
          <cell r="B142" t="str">
            <v/>
          </cell>
          <cell r="C142">
            <v>141</v>
          </cell>
          <cell r="F142" t="str">
            <v/>
          </cell>
          <cell r="G142" t="str">
            <v/>
          </cell>
          <cell r="H142" t="str">
            <v/>
          </cell>
          <cell r="I142" t="str">
            <v/>
          </cell>
          <cell r="J142" t="str">
            <v/>
          </cell>
          <cell r="K142" t="str">
            <v/>
          </cell>
          <cell r="L142" t="str">
            <v/>
          </cell>
        </row>
        <row r="143">
          <cell r="A143" t="str">
            <v/>
          </cell>
          <cell r="B143" t="str">
            <v/>
          </cell>
          <cell r="C143">
            <v>142</v>
          </cell>
          <cell r="F143" t="str">
            <v/>
          </cell>
          <cell r="G143" t="str">
            <v/>
          </cell>
          <cell r="H143" t="str">
            <v/>
          </cell>
          <cell r="I143" t="str">
            <v/>
          </cell>
          <cell r="J143" t="str">
            <v/>
          </cell>
          <cell r="K143" t="str">
            <v/>
          </cell>
          <cell r="L143" t="str">
            <v/>
          </cell>
        </row>
        <row r="144">
          <cell r="A144" t="str">
            <v/>
          </cell>
          <cell r="B144" t="str">
            <v/>
          </cell>
          <cell r="C144">
            <v>143</v>
          </cell>
          <cell r="F144" t="str">
            <v/>
          </cell>
          <cell r="G144" t="str">
            <v/>
          </cell>
          <cell r="H144" t="str">
            <v/>
          </cell>
          <cell r="I144" t="str">
            <v/>
          </cell>
          <cell r="J144" t="str">
            <v/>
          </cell>
          <cell r="K144" t="str">
            <v/>
          </cell>
          <cell r="L144" t="str">
            <v/>
          </cell>
        </row>
        <row r="145">
          <cell r="A145" t="str">
            <v/>
          </cell>
          <cell r="B145" t="str">
            <v/>
          </cell>
          <cell r="C145">
            <v>144</v>
          </cell>
          <cell r="F145" t="str">
            <v/>
          </cell>
          <cell r="G145" t="str">
            <v/>
          </cell>
          <cell r="H145" t="str">
            <v/>
          </cell>
          <cell r="I145" t="str">
            <v/>
          </cell>
          <cell r="J145" t="str">
            <v/>
          </cell>
          <cell r="K145" t="str">
            <v/>
          </cell>
          <cell r="L145" t="str">
            <v/>
          </cell>
        </row>
        <row r="146">
          <cell r="A146" t="str">
            <v/>
          </cell>
          <cell r="B146" t="str">
            <v/>
          </cell>
          <cell r="C146">
            <v>145</v>
          </cell>
          <cell r="F146" t="str">
            <v/>
          </cell>
          <cell r="G146" t="str">
            <v/>
          </cell>
          <cell r="H146" t="str">
            <v/>
          </cell>
          <cell r="I146" t="str">
            <v/>
          </cell>
          <cell r="J146" t="str">
            <v/>
          </cell>
          <cell r="K146" t="str">
            <v/>
          </cell>
          <cell r="L146" t="str">
            <v/>
          </cell>
        </row>
        <row r="147">
          <cell r="A147" t="str">
            <v/>
          </cell>
          <cell r="B147" t="str">
            <v/>
          </cell>
          <cell r="C147">
            <v>146</v>
          </cell>
          <cell r="F147" t="str">
            <v/>
          </cell>
          <cell r="G147" t="str">
            <v/>
          </cell>
          <cell r="H147" t="str">
            <v/>
          </cell>
          <cell r="I147" t="str">
            <v/>
          </cell>
          <cell r="J147" t="str">
            <v/>
          </cell>
          <cell r="K147" t="str">
            <v/>
          </cell>
          <cell r="L147" t="str">
            <v/>
          </cell>
        </row>
        <row r="148">
          <cell r="A148" t="str">
            <v/>
          </cell>
          <cell r="B148" t="str">
            <v/>
          </cell>
          <cell r="C148">
            <v>147</v>
          </cell>
          <cell r="F148" t="str">
            <v/>
          </cell>
          <cell r="G148" t="str">
            <v/>
          </cell>
          <cell r="H148" t="str">
            <v/>
          </cell>
          <cell r="I148" t="str">
            <v/>
          </cell>
          <cell r="J148" t="str">
            <v/>
          </cell>
          <cell r="K148" t="str">
            <v/>
          </cell>
          <cell r="L148" t="str">
            <v/>
          </cell>
        </row>
        <row r="149">
          <cell r="A149" t="str">
            <v/>
          </cell>
          <cell r="B149" t="str">
            <v/>
          </cell>
          <cell r="C149">
            <v>148</v>
          </cell>
          <cell r="F149" t="str">
            <v/>
          </cell>
          <cell r="G149" t="str">
            <v/>
          </cell>
          <cell r="H149" t="str">
            <v/>
          </cell>
          <cell r="I149" t="str">
            <v/>
          </cell>
          <cell r="J149" t="str">
            <v/>
          </cell>
          <cell r="K149" t="str">
            <v/>
          </cell>
          <cell r="L149" t="str">
            <v/>
          </cell>
        </row>
        <row r="150">
          <cell r="A150" t="str">
            <v/>
          </cell>
          <cell r="B150" t="str">
            <v/>
          </cell>
          <cell r="C150">
            <v>149</v>
          </cell>
          <cell r="F150" t="str">
            <v/>
          </cell>
          <cell r="G150" t="str">
            <v/>
          </cell>
          <cell r="H150" t="str">
            <v/>
          </cell>
          <cell r="I150" t="str">
            <v/>
          </cell>
          <cell r="J150" t="str">
            <v/>
          </cell>
          <cell r="K150" t="str">
            <v/>
          </cell>
          <cell r="L150" t="str">
            <v/>
          </cell>
        </row>
        <row r="151">
          <cell r="A151" t="str">
            <v/>
          </cell>
          <cell r="B151" t="str">
            <v/>
          </cell>
          <cell r="C151">
            <v>150</v>
          </cell>
          <cell r="F151" t="str">
            <v/>
          </cell>
          <cell r="G151" t="str">
            <v/>
          </cell>
          <cell r="H151" t="str">
            <v/>
          </cell>
          <cell r="I151" t="str">
            <v/>
          </cell>
          <cell r="J151" t="str">
            <v/>
          </cell>
          <cell r="K151" t="str">
            <v/>
          </cell>
          <cell r="L151" t="str">
            <v/>
          </cell>
        </row>
        <row r="152">
          <cell r="A152" t="str">
            <v/>
          </cell>
          <cell r="B152" t="str">
            <v/>
          </cell>
          <cell r="C152">
            <v>151</v>
          </cell>
          <cell r="F152" t="str">
            <v/>
          </cell>
          <cell r="G152" t="str">
            <v/>
          </cell>
          <cell r="H152" t="str">
            <v/>
          </cell>
          <cell r="I152" t="str">
            <v/>
          </cell>
          <cell r="J152" t="str">
            <v/>
          </cell>
          <cell r="K152" t="str">
            <v/>
          </cell>
          <cell r="L152" t="str">
            <v/>
          </cell>
        </row>
        <row r="153">
          <cell r="A153" t="str">
            <v/>
          </cell>
          <cell r="B153" t="str">
            <v/>
          </cell>
          <cell r="C153">
            <v>152</v>
          </cell>
          <cell r="F153" t="str">
            <v/>
          </cell>
          <cell r="G153" t="str">
            <v/>
          </cell>
          <cell r="H153" t="str">
            <v/>
          </cell>
          <cell r="I153" t="str">
            <v/>
          </cell>
          <cell r="J153" t="str">
            <v/>
          </cell>
          <cell r="K153" t="str">
            <v/>
          </cell>
          <cell r="L153" t="str">
            <v/>
          </cell>
        </row>
        <row r="154">
          <cell r="A154" t="str">
            <v/>
          </cell>
          <cell r="B154" t="str">
            <v/>
          </cell>
          <cell r="C154">
            <v>153</v>
          </cell>
          <cell r="F154" t="str">
            <v/>
          </cell>
          <cell r="G154" t="str">
            <v/>
          </cell>
          <cell r="H154" t="str">
            <v/>
          </cell>
          <cell r="I154" t="str">
            <v/>
          </cell>
          <cell r="J154" t="str">
            <v/>
          </cell>
          <cell r="K154" t="str">
            <v/>
          </cell>
          <cell r="L154" t="str">
            <v/>
          </cell>
        </row>
        <row r="155">
          <cell r="A155" t="str">
            <v/>
          </cell>
          <cell r="B155" t="str">
            <v/>
          </cell>
          <cell r="C155">
            <v>154</v>
          </cell>
          <cell r="F155" t="str">
            <v/>
          </cell>
          <cell r="G155" t="str">
            <v/>
          </cell>
          <cell r="H155" t="str">
            <v/>
          </cell>
          <cell r="I155" t="str">
            <v/>
          </cell>
          <cell r="J155" t="str">
            <v/>
          </cell>
          <cell r="K155" t="str">
            <v/>
          </cell>
          <cell r="L155" t="str">
            <v/>
          </cell>
        </row>
        <row r="156">
          <cell r="A156" t="str">
            <v/>
          </cell>
          <cell r="B156" t="str">
            <v/>
          </cell>
          <cell r="C156">
            <v>155</v>
          </cell>
          <cell r="F156" t="str">
            <v/>
          </cell>
          <cell r="G156" t="str">
            <v/>
          </cell>
          <cell r="H156" t="str">
            <v/>
          </cell>
          <cell r="I156" t="str">
            <v/>
          </cell>
          <cell r="J156" t="str">
            <v/>
          </cell>
          <cell r="K156" t="str">
            <v/>
          </cell>
          <cell r="L156" t="str">
            <v/>
          </cell>
        </row>
        <row r="157">
          <cell r="A157" t="str">
            <v/>
          </cell>
          <cell r="B157" t="str">
            <v/>
          </cell>
          <cell r="C157">
            <v>156</v>
          </cell>
          <cell r="F157" t="str">
            <v/>
          </cell>
          <cell r="G157" t="str">
            <v/>
          </cell>
          <cell r="H157" t="str">
            <v/>
          </cell>
          <cell r="I157" t="str">
            <v/>
          </cell>
          <cell r="J157" t="str">
            <v/>
          </cell>
          <cell r="K157" t="str">
            <v/>
          </cell>
          <cell r="L157" t="str">
            <v/>
          </cell>
        </row>
        <row r="158">
          <cell r="A158" t="str">
            <v/>
          </cell>
          <cell r="B158" t="str">
            <v/>
          </cell>
          <cell r="C158">
            <v>157</v>
          </cell>
          <cell r="F158" t="str">
            <v/>
          </cell>
          <cell r="G158" t="str">
            <v/>
          </cell>
          <cell r="H158" t="str">
            <v/>
          </cell>
          <cell r="I158" t="str">
            <v/>
          </cell>
          <cell r="J158" t="str">
            <v/>
          </cell>
          <cell r="K158" t="str">
            <v/>
          </cell>
          <cell r="L158" t="str">
            <v/>
          </cell>
        </row>
        <row r="159">
          <cell r="A159" t="str">
            <v/>
          </cell>
          <cell r="B159" t="str">
            <v/>
          </cell>
          <cell r="C159">
            <v>158</v>
          </cell>
          <cell r="F159" t="str">
            <v/>
          </cell>
          <cell r="G159" t="str">
            <v/>
          </cell>
          <cell r="H159" t="str">
            <v/>
          </cell>
          <cell r="I159" t="str">
            <v/>
          </cell>
          <cell r="J159" t="str">
            <v/>
          </cell>
          <cell r="K159" t="str">
            <v/>
          </cell>
          <cell r="L159" t="str">
            <v/>
          </cell>
        </row>
        <row r="160">
          <cell r="A160" t="str">
            <v/>
          </cell>
          <cell r="B160" t="str">
            <v/>
          </cell>
          <cell r="C160">
            <v>159</v>
          </cell>
          <cell r="F160" t="str">
            <v/>
          </cell>
          <cell r="G160" t="str">
            <v/>
          </cell>
          <cell r="H160" t="str">
            <v/>
          </cell>
          <cell r="I160" t="str">
            <v/>
          </cell>
          <cell r="J160" t="str">
            <v/>
          </cell>
          <cell r="K160" t="str">
            <v/>
          </cell>
          <cell r="L160" t="str">
            <v/>
          </cell>
        </row>
        <row r="161">
          <cell r="A161" t="str">
            <v/>
          </cell>
          <cell r="B161" t="str">
            <v/>
          </cell>
          <cell r="C161">
            <v>160</v>
          </cell>
          <cell r="F161" t="str">
            <v/>
          </cell>
          <cell r="G161" t="str">
            <v/>
          </cell>
          <cell r="H161" t="str">
            <v/>
          </cell>
          <cell r="I161" t="str">
            <v/>
          </cell>
          <cell r="J161" t="str">
            <v/>
          </cell>
          <cell r="K161" t="str">
            <v/>
          </cell>
          <cell r="L161" t="str">
            <v/>
          </cell>
        </row>
        <row r="162">
          <cell r="A162" t="str">
            <v/>
          </cell>
          <cell r="B162" t="str">
            <v/>
          </cell>
          <cell r="C162">
            <v>161</v>
          </cell>
          <cell r="F162" t="str">
            <v/>
          </cell>
          <cell r="G162" t="str">
            <v/>
          </cell>
          <cell r="H162" t="str">
            <v/>
          </cell>
          <cell r="I162" t="str">
            <v/>
          </cell>
          <cell r="J162" t="str">
            <v/>
          </cell>
          <cell r="K162" t="str">
            <v/>
          </cell>
          <cell r="L162" t="str">
            <v/>
          </cell>
        </row>
        <row r="163">
          <cell r="A163" t="str">
            <v/>
          </cell>
          <cell r="B163" t="str">
            <v/>
          </cell>
          <cell r="C163">
            <v>162</v>
          </cell>
          <cell r="F163" t="str">
            <v/>
          </cell>
          <cell r="G163" t="str">
            <v/>
          </cell>
          <cell r="H163" t="str">
            <v/>
          </cell>
          <cell r="I163" t="str">
            <v/>
          </cell>
          <cell r="J163" t="str">
            <v/>
          </cell>
          <cell r="K163" t="str">
            <v/>
          </cell>
          <cell r="L163" t="str">
            <v/>
          </cell>
        </row>
        <row r="164">
          <cell r="A164" t="str">
            <v/>
          </cell>
          <cell r="B164" t="str">
            <v/>
          </cell>
          <cell r="C164">
            <v>163</v>
          </cell>
          <cell r="F164" t="str">
            <v/>
          </cell>
          <cell r="G164" t="str">
            <v/>
          </cell>
          <cell r="H164" t="str">
            <v/>
          </cell>
          <cell r="I164" t="str">
            <v/>
          </cell>
          <cell r="J164" t="str">
            <v/>
          </cell>
          <cell r="K164" t="str">
            <v/>
          </cell>
          <cell r="L164" t="str">
            <v/>
          </cell>
        </row>
        <row r="165">
          <cell r="A165" t="str">
            <v/>
          </cell>
          <cell r="B165" t="str">
            <v/>
          </cell>
          <cell r="C165">
            <v>164</v>
          </cell>
          <cell r="F165" t="str">
            <v/>
          </cell>
          <cell r="G165" t="str">
            <v/>
          </cell>
          <cell r="H165" t="str">
            <v/>
          </cell>
          <cell r="I165" t="str">
            <v/>
          </cell>
          <cell r="J165" t="str">
            <v/>
          </cell>
          <cell r="K165" t="str">
            <v/>
          </cell>
          <cell r="L165" t="str">
            <v/>
          </cell>
        </row>
        <row r="166">
          <cell r="A166" t="str">
            <v/>
          </cell>
          <cell r="B166" t="str">
            <v/>
          </cell>
          <cell r="C166">
            <v>165</v>
          </cell>
          <cell r="F166" t="str">
            <v/>
          </cell>
          <cell r="G166" t="str">
            <v/>
          </cell>
          <cell r="H166" t="str">
            <v/>
          </cell>
          <cell r="I166" t="str">
            <v/>
          </cell>
          <cell r="J166" t="str">
            <v/>
          </cell>
          <cell r="K166" t="str">
            <v/>
          </cell>
          <cell r="L166" t="str">
            <v/>
          </cell>
        </row>
        <row r="167">
          <cell r="A167" t="str">
            <v/>
          </cell>
          <cell r="B167" t="str">
            <v/>
          </cell>
          <cell r="C167">
            <v>166</v>
          </cell>
          <cell r="F167" t="str">
            <v/>
          </cell>
          <cell r="G167" t="str">
            <v/>
          </cell>
          <cell r="H167" t="str">
            <v/>
          </cell>
          <cell r="I167" t="str">
            <v/>
          </cell>
          <cell r="J167" t="str">
            <v/>
          </cell>
          <cell r="K167" t="str">
            <v/>
          </cell>
          <cell r="L167" t="str">
            <v/>
          </cell>
        </row>
        <row r="168">
          <cell r="A168" t="str">
            <v/>
          </cell>
          <cell r="B168" t="str">
            <v/>
          </cell>
          <cell r="C168">
            <v>167</v>
          </cell>
          <cell r="F168" t="str">
            <v/>
          </cell>
          <cell r="G168" t="str">
            <v/>
          </cell>
          <cell r="H168" t="str">
            <v/>
          </cell>
          <cell r="I168" t="str">
            <v/>
          </cell>
          <cell r="J168" t="str">
            <v/>
          </cell>
          <cell r="K168" t="str">
            <v/>
          </cell>
          <cell r="L168" t="str">
            <v/>
          </cell>
        </row>
        <row r="169">
          <cell r="A169" t="str">
            <v/>
          </cell>
          <cell r="B169" t="str">
            <v/>
          </cell>
          <cell r="C169">
            <v>168</v>
          </cell>
          <cell r="F169" t="str">
            <v/>
          </cell>
          <cell r="G169" t="str">
            <v/>
          </cell>
          <cell r="H169" t="str">
            <v/>
          </cell>
          <cell r="I169" t="str">
            <v/>
          </cell>
          <cell r="J169" t="str">
            <v/>
          </cell>
          <cell r="K169" t="str">
            <v/>
          </cell>
          <cell r="L169" t="str">
            <v/>
          </cell>
        </row>
        <row r="170">
          <cell r="A170" t="str">
            <v/>
          </cell>
          <cell r="B170" t="str">
            <v/>
          </cell>
          <cell r="C170">
            <v>169</v>
          </cell>
          <cell r="F170" t="str">
            <v/>
          </cell>
          <cell r="G170" t="str">
            <v/>
          </cell>
          <cell r="H170" t="str">
            <v/>
          </cell>
          <cell r="I170" t="str">
            <v/>
          </cell>
          <cell r="J170" t="str">
            <v/>
          </cell>
          <cell r="K170" t="str">
            <v/>
          </cell>
          <cell r="L170" t="str">
            <v/>
          </cell>
        </row>
        <row r="171">
          <cell r="A171" t="str">
            <v/>
          </cell>
          <cell r="B171" t="str">
            <v/>
          </cell>
          <cell r="C171">
            <v>170</v>
          </cell>
          <cell r="F171" t="str">
            <v/>
          </cell>
          <cell r="G171" t="str">
            <v/>
          </cell>
          <cell r="H171" t="str">
            <v/>
          </cell>
          <cell r="I171" t="str">
            <v/>
          </cell>
          <cell r="J171" t="str">
            <v/>
          </cell>
          <cell r="K171" t="str">
            <v/>
          </cell>
          <cell r="L171" t="str">
            <v/>
          </cell>
        </row>
        <row r="172">
          <cell r="A172" t="str">
            <v/>
          </cell>
          <cell r="B172" t="str">
            <v/>
          </cell>
          <cell r="C172">
            <v>171</v>
          </cell>
          <cell r="F172" t="str">
            <v/>
          </cell>
          <cell r="G172" t="str">
            <v/>
          </cell>
          <cell r="H172" t="str">
            <v/>
          </cell>
          <cell r="I172" t="str">
            <v/>
          </cell>
          <cell r="J172" t="str">
            <v/>
          </cell>
          <cell r="K172" t="str">
            <v/>
          </cell>
          <cell r="L172" t="str">
            <v/>
          </cell>
        </row>
        <row r="173">
          <cell r="A173" t="str">
            <v/>
          </cell>
          <cell r="B173" t="str">
            <v/>
          </cell>
          <cell r="C173">
            <v>172</v>
          </cell>
          <cell r="F173" t="str">
            <v/>
          </cell>
          <cell r="G173" t="str">
            <v/>
          </cell>
          <cell r="H173" t="str">
            <v/>
          </cell>
          <cell r="I173" t="str">
            <v/>
          </cell>
          <cell r="J173" t="str">
            <v/>
          </cell>
          <cell r="K173" t="str">
            <v/>
          </cell>
          <cell r="L173" t="str">
            <v/>
          </cell>
        </row>
        <row r="174">
          <cell r="A174" t="str">
            <v/>
          </cell>
          <cell r="B174" t="str">
            <v/>
          </cell>
          <cell r="C174">
            <v>173</v>
          </cell>
          <cell r="F174" t="str">
            <v/>
          </cell>
          <cell r="G174" t="str">
            <v/>
          </cell>
          <cell r="H174" t="str">
            <v/>
          </cell>
          <cell r="I174" t="str">
            <v/>
          </cell>
          <cell r="J174" t="str">
            <v/>
          </cell>
          <cell r="K174" t="str">
            <v/>
          </cell>
          <cell r="L174" t="str">
            <v/>
          </cell>
        </row>
        <row r="175">
          <cell r="A175" t="str">
            <v/>
          </cell>
          <cell r="B175" t="str">
            <v/>
          </cell>
          <cell r="C175">
            <v>174</v>
          </cell>
          <cell r="F175" t="str">
            <v/>
          </cell>
          <cell r="G175" t="str">
            <v/>
          </cell>
          <cell r="H175" t="str">
            <v/>
          </cell>
          <cell r="I175" t="str">
            <v/>
          </cell>
          <cell r="J175" t="str">
            <v/>
          </cell>
          <cell r="K175" t="str">
            <v/>
          </cell>
          <cell r="L175" t="str">
            <v/>
          </cell>
        </row>
        <row r="176">
          <cell r="A176" t="str">
            <v/>
          </cell>
          <cell r="B176" t="str">
            <v/>
          </cell>
          <cell r="C176">
            <v>175</v>
          </cell>
          <cell r="F176" t="str">
            <v/>
          </cell>
          <cell r="G176" t="str">
            <v/>
          </cell>
          <cell r="H176" t="str">
            <v/>
          </cell>
          <cell r="I176" t="str">
            <v/>
          </cell>
          <cell r="J176" t="str">
            <v/>
          </cell>
          <cell r="K176" t="str">
            <v/>
          </cell>
          <cell r="L176" t="str">
            <v/>
          </cell>
        </row>
        <row r="177">
          <cell r="A177" t="str">
            <v/>
          </cell>
          <cell r="B177" t="str">
            <v/>
          </cell>
          <cell r="C177">
            <v>176</v>
          </cell>
          <cell r="F177" t="str">
            <v/>
          </cell>
          <cell r="G177" t="str">
            <v/>
          </cell>
          <cell r="H177" t="str">
            <v/>
          </cell>
          <cell r="I177" t="str">
            <v/>
          </cell>
          <cell r="J177" t="str">
            <v/>
          </cell>
          <cell r="K177" t="str">
            <v/>
          </cell>
          <cell r="L177" t="str">
            <v/>
          </cell>
        </row>
        <row r="178">
          <cell r="A178" t="str">
            <v/>
          </cell>
          <cell r="B178" t="str">
            <v/>
          </cell>
          <cell r="C178">
            <v>177</v>
          </cell>
          <cell r="F178" t="str">
            <v/>
          </cell>
          <cell r="G178" t="str">
            <v/>
          </cell>
          <cell r="H178" t="str">
            <v/>
          </cell>
          <cell r="I178" t="str">
            <v/>
          </cell>
          <cell r="J178" t="str">
            <v/>
          </cell>
          <cell r="K178" t="str">
            <v/>
          </cell>
          <cell r="L178" t="str">
            <v/>
          </cell>
        </row>
        <row r="179">
          <cell r="A179" t="str">
            <v/>
          </cell>
          <cell r="B179" t="str">
            <v/>
          </cell>
          <cell r="C179">
            <v>178</v>
          </cell>
          <cell r="F179" t="str">
            <v/>
          </cell>
          <cell r="G179" t="str">
            <v/>
          </cell>
          <cell r="H179" t="str">
            <v/>
          </cell>
          <cell r="I179" t="str">
            <v/>
          </cell>
          <cell r="J179" t="str">
            <v/>
          </cell>
          <cell r="K179" t="str">
            <v/>
          </cell>
          <cell r="L179" t="str">
            <v/>
          </cell>
        </row>
        <row r="180">
          <cell r="A180" t="str">
            <v/>
          </cell>
          <cell r="B180" t="str">
            <v/>
          </cell>
          <cell r="C180">
            <v>179</v>
          </cell>
          <cell r="F180" t="str">
            <v/>
          </cell>
          <cell r="G180" t="str">
            <v/>
          </cell>
          <cell r="H180" t="str">
            <v/>
          </cell>
          <cell r="I180" t="str">
            <v/>
          </cell>
          <cell r="J180" t="str">
            <v/>
          </cell>
          <cell r="K180" t="str">
            <v/>
          </cell>
          <cell r="L180" t="str">
            <v/>
          </cell>
        </row>
        <row r="181">
          <cell r="A181" t="str">
            <v/>
          </cell>
          <cell r="B181" t="str">
            <v/>
          </cell>
          <cell r="C181">
            <v>180</v>
          </cell>
          <cell r="F181" t="str">
            <v/>
          </cell>
          <cell r="G181" t="str">
            <v/>
          </cell>
          <cell r="H181" t="str">
            <v/>
          </cell>
          <cell r="I181" t="str">
            <v/>
          </cell>
          <cell r="J181" t="str">
            <v/>
          </cell>
          <cell r="K181" t="str">
            <v/>
          </cell>
          <cell r="L181" t="str">
            <v/>
          </cell>
        </row>
        <row r="182">
          <cell r="A182" t="str">
            <v/>
          </cell>
          <cell r="B182" t="str">
            <v/>
          </cell>
          <cell r="C182">
            <v>181</v>
          </cell>
          <cell r="F182" t="str">
            <v/>
          </cell>
          <cell r="G182" t="str">
            <v/>
          </cell>
          <cell r="H182" t="str">
            <v/>
          </cell>
          <cell r="I182" t="str">
            <v/>
          </cell>
          <cell r="J182" t="str">
            <v/>
          </cell>
          <cell r="K182" t="str">
            <v/>
          </cell>
          <cell r="L182" t="str">
            <v/>
          </cell>
        </row>
        <row r="183">
          <cell r="A183" t="str">
            <v/>
          </cell>
          <cell r="B183" t="str">
            <v/>
          </cell>
          <cell r="C183">
            <v>182</v>
          </cell>
          <cell r="F183" t="str">
            <v/>
          </cell>
          <cell r="G183" t="str">
            <v/>
          </cell>
          <cell r="H183" t="str">
            <v/>
          </cell>
          <cell r="I183" t="str">
            <v/>
          </cell>
          <cell r="J183" t="str">
            <v/>
          </cell>
          <cell r="K183" t="str">
            <v/>
          </cell>
          <cell r="L183" t="str">
            <v/>
          </cell>
        </row>
        <row r="184">
          <cell r="A184" t="str">
            <v/>
          </cell>
          <cell r="B184" t="str">
            <v/>
          </cell>
          <cell r="C184">
            <v>183</v>
          </cell>
          <cell r="F184" t="str">
            <v/>
          </cell>
          <cell r="G184" t="str">
            <v/>
          </cell>
          <cell r="H184" t="str">
            <v/>
          </cell>
          <cell r="I184" t="str">
            <v/>
          </cell>
          <cell r="J184" t="str">
            <v/>
          </cell>
          <cell r="K184" t="str">
            <v/>
          </cell>
          <cell r="L184" t="str">
            <v/>
          </cell>
        </row>
        <row r="185">
          <cell r="A185" t="str">
            <v/>
          </cell>
          <cell r="B185" t="str">
            <v/>
          </cell>
          <cell r="C185">
            <v>184</v>
          </cell>
          <cell r="F185" t="str">
            <v/>
          </cell>
          <cell r="G185" t="str">
            <v/>
          </cell>
          <cell r="H185" t="str">
            <v/>
          </cell>
          <cell r="I185" t="str">
            <v/>
          </cell>
          <cell r="J185" t="str">
            <v/>
          </cell>
          <cell r="K185" t="str">
            <v/>
          </cell>
          <cell r="L185" t="str">
            <v/>
          </cell>
        </row>
        <row r="186">
          <cell r="A186" t="str">
            <v/>
          </cell>
          <cell r="B186" t="str">
            <v/>
          </cell>
          <cell r="C186">
            <v>185</v>
          </cell>
          <cell r="F186" t="str">
            <v/>
          </cell>
          <cell r="G186" t="str">
            <v/>
          </cell>
          <cell r="H186" t="str">
            <v/>
          </cell>
          <cell r="I186" t="str">
            <v/>
          </cell>
          <cell r="J186" t="str">
            <v/>
          </cell>
          <cell r="K186" t="str">
            <v/>
          </cell>
          <cell r="L186" t="str">
            <v/>
          </cell>
        </row>
        <row r="187">
          <cell r="A187" t="str">
            <v/>
          </cell>
          <cell r="B187" t="str">
            <v/>
          </cell>
          <cell r="C187">
            <v>186</v>
          </cell>
          <cell r="F187" t="str">
            <v/>
          </cell>
          <cell r="G187" t="str">
            <v/>
          </cell>
          <cell r="H187" t="str">
            <v/>
          </cell>
          <cell r="I187" t="str">
            <v/>
          </cell>
          <cell r="J187" t="str">
            <v/>
          </cell>
          <cell r="K187" t="str">
            <v/>
          </cell>
          <cell r="L187" t="str">
            <v/>
          </cell>
        </row>
        <row r="188">
          <cell r="A188" t="str">
            <v/>
          </cell>
          <cell r="B188" t="str">
            <v/>
          </cell>
          <cell r="C188">
            <v>187</v>
          </cell>
          <cell r="F188" t="str">
            <v/>
          </cell>
          <cell r="G188" t="str">
            <v/>
          </cell>
          <cell r="H188" t="str">
            <v/>
          </cell>
          <cell r="I188" t="str">
            <v/>
          </cell>
          <cell r="J188" t="str">
            <v/>
          </cell>
          <cell r="K188" t="str">
            <v/>
          </cell>
          <cell r="L188" t="str">
            <v/>
          </cell>
        </row>
        <row r="189">
          <cell r="A189" t="str">
            <v/>
          </cell>
          <cell r="B189" t="str">
            <v/>
          </cell>
          <cell r="C189">
            <v>188</v>
          </cell>
          <cell r="F189" t="str">
            <v/>
          </cell>
          <cell r="G189" t="str">
            <v/>
          </cell>
          <cell r="H189" t="str">
            <v/>
          </cell>
          <cell r="I189" t="str">
            <v/>
          </cell>
          <cell r="J189" t="str">
            <v/>
          </cell>
          <cell r="K189" t="str">
            <v/>
          </cell>
          <cell r="L189" t="str">
            <v/>
          </cell>
        </row>
        <row r="190">
          <cell r="A190" t="str">
            <v/>
          </cell>
          <cell r="B190" t="str">
            <v/>
          </cell>
          <cell r="C190">
            <v>189</v>
          </cell>
          <cell r="F190" t="str">
            <v/>
          </cell>
          <cell r="G190" t="str">
            <v/>
          </cell>
          <cell r="H190" t="str">
            <v/>
          </cell>
          <cell r="I190" t="str">
            <v/>
          </cell>
          <cell r="J190" t="str">
            <v/>
          </cell>
          <cell r="K190" t="str">
            <v/>
          </cell>
          <cell r="L190" t="str">
            <v/>
          </cell>
        </row>
        <row r="191">
          <cell r="A191" t="str">
            <v/>
          </cell>
          <cell r="B191" t="str">
            <v/>
          </cell>
          <cell r="C191">
            <v>190</v>
          </cell>
          <cell r="F191" t="str">
            <v/>
          </cell>
          <cell r="G191" t="str">
            <v/>
          </cell>
          <cell r="H191" t="str">
            <v/>
          </cell>
          <cell r="I191" t="str">
            <v/>
          </cell>
          <cell r="J191" t="str">
            <v/>
          </cell>
          <cell r="K191" t="str">
            <v/>
          </cell>
          <cell r="L191" t="str">
            <v/>
          </cell>
        </row>
        <row r="192">
          <cell r="A192" t="str">
            <v/>
          </cell>
          <cell r="B192" t="str">
            <v/>
          </cell>
          <cell r="C192">
            <v>191</v>
          </cell>
          <cell r="F192" t="str">
            <v/>
          </cell>
          <cell r="G192" t="str">
            <v/>
          </cell>
          <cell r="H192" t="str">
            <v/>
          </cell>
          <cell r="I192" t="str">
            <v/>
          </cell>
          <cell r="J192" t="str">
            <v/>
          </cell>
          <cell r="K192" t="str">
            <v/>
          </cell>
          <cell r="L192" t="str">
            <v/>
          </cell>
        </row>
        <row r="193">
          <cell r="A193" t="str">
            <v/>
          </cell>
          <cell r="B193" t="str">
            <v/>
          </cell>
          <cell r="C193">
            <v>192</v>
          </cell>
          <cell r="F193" t="str">
            <v/>
          </cell>
          <cell r="G193" t="str">
            <v/>
          </cell>
          <cell r="H193" t="str">
            <v/>
          </cell>
          <cell r="I193" t="str">
            <v/>
          </cell>
          <cell r="J193" t="str">
            <v/>
          </cell>
          <cell r="K193" t="str">
            <v/>
          </cell>
          <cell r="L193" t="str">
            <v/>
          </cell>
        </row>
        <row r="194">
          <cell r="A194" t="str">
            <v/>
          </cell>
          <cell r="B194" t="str">
            <v/>
          </cell>
          <cell r="C194">
            <v>193</v>
          </cell>
          <cell r="F194" t="str">
            <v/>
          </cell>
          <cell r="G194" t="str">
            <v/>
          </cell>
          <cell r="H194" t="str">
            <v/>
          </cell>
          <cell r="I194" t="str">
            <v/>
          </cell>
          <cell r="J194" t="str">
            <v/>
          </cell>
          <cell r="K194" t="str">
            <v/>
          </cell>
          <cell r="L194" t="str">
            <v/>
          </cell>
        </row>
        <row r="195">
          <cell r="A195" t="str">
            <v/>
          </cell>
          <cell r="B195" t="str">
            <v/>
          </cell>
          <cell r="C195">
            <v>194</v>
          </cell>
          <cell r="F195" t="str">
            <v/>
          </cell>
          <cell r="G195" t="str">
            <v/>
          </cell>
          <cell r="H195" t="str">
            <v/>
          </cell>
          <cell r="I195" t="str">
            <v/>
          </cell>
          <cell r="J195" t="str">
            <v/>
          </cell>
          <cell r="K195" t="str">
            <v/>
          </cell>
          <cell r="L195" t="str">
            <v/>
          </cell>
        </row>
        <row r="196">
          <cell r="A196" t="str">
            <v/>
          </cell>
          <cell r="B196" t="str">
            <v/>
          </cell>
          <cell r="C196">
            <v>195</v>
          </cell>
          <cell r="F196" t="str">
            <v/>
          </cell>
          <cell r="G196" t="str">
            <v/>
          </cell>
          <cell r="H196" t="str">
            <v/>
          </cell>
          <cell r="I196" t="str">
            <v/>
          </cell>
          <cell r="J196" t="str">
            <v/>
          </cell>
          <cell r="K196" t="str">
            <v/>
          </cell>
          <cell r="L196" t="str">
            <v/>
          </cell>
        </row>
        <row r="197">
          <cell r="A197" t="str">
            <v/>
          </cell>
          <cell r="B197" t="str">
            <v/>
          </cell>
          <cell r="C197">
            <v>196</v>
          </cell>
          <cell r="F197" t="str">
            <v/>
          </cell>
          <cell r="G197" t="str">
            <v/>
          </cell>
          <cell r="H197" t="str">
            <v/>
          </cell>
          <cell r="I197" t="str">
            <v/>
          </cell>
          <cell r="J197" t="str">
            <v/>
          </cell>
          <cell r="K197" t="str">
            <v/>
          </cell>
          <cell r="L197" t="str">
            <v/>
          </cell>
        </row>
        <row r="198">
          <cell r="A198" t="str">
            <v/>
          </cell>
          <cell r="B198" t="str">
            <v/>
          </cell>
          <cell r="C198">
            <v>197</v>
          </cell>
          <cell r="F198" t="str">
            <v/>
          </cell>
          <cell r="G198" t="str">
            <v/>
          </cell>
          <cell r="H198" t="str">
            <v/>
          </cell>
          <cell r="I198" t="str">
            <v/>
          </cell>
          <cell r="J198" t="str">
            <v/>
          </cell>
          <cell r="K198" t="str">
            <v/>
          </cell>
          <cell r="L198" t="str">
            <v/>
          </cell>
        </row>
        <row r="199">
          <cell r="A199" t="str">
            <v/>
          </cell>
          <cell r="B199" t="str">
            <v/>
          </cell>
          <cell r="C199">
            <v>198</v>
          </cell>
          <cell r="F199" t="str">
            <v/>
          </cell>
          <cell r="G199" t="str">
            <v/>
          </cell>
          <cell r="H199" t="str">
            <v/>
          </cell>
          <cell r="I199" t="str">
            <v/>
          </cell>
          <cell r="J199" t="str">
            <v/>
          </cell>
          <cell r="K199" t="str">
            <v/>
          </cell>
          <cell r="L199" t="str">
            <v/>
          </cell>
        </row>
        <row r="200">
          <cell r="A200" t="str">
            <v/>
          </cell>
          <cell r="B200" t="str">
            <v/>
          </cell>
          <cell r="C200">
            <v>199</v>
          </cell>
          <cell r="F200" t="str">
            <v/>
          </cell>
          <cell r="G200" t="str">
            <v/>
          </cell>
          <cell r="H200" t="str">
            <v/>
          </cell>
          <cell r="I200" t="str">
            <v/>
          </cell>
          <cell r="J200" t="str">
            <v/>
          </cell>
          <cell r="K200" t="str">
            <v/>
          </cell>
          <cell r="L200" t="str">
            <v/>
          </cell>
        </row>
        <row r="201">
          <cell r="A201" t="str">
            <v/>
          </cell>
          <cell r="B201" t="str">
            <v/>
          </cell>
          <cell r="C201">
            <v>200</v>
          </cell>
          <cell r="F201" t="str">
            <v/>
          </cell>
          <cell r="G201" t="str">
            <v/>
          </cell>
          <cell r="H201" t="str">
            <v/>
          </cell>
          <cell r="I201" t="str">
            <v/>
          </cell>
          <cell r="J201" t="str">
            <v/>
          </cell>
          <cell r="K201" t="str">
            <v/>
          </cell>
          <cell r="L201" t="str">
            <v/>
          </cell>
        </row>
        <row r="202">
          <cell r="A202" t="str">
            <v/>
          </cell>
          <cell r="B202" t="str">
            <v/>
          </cell>
          <cell r="C202">
            <v>201</v>
          </cell>
          <cell r="F202" t="str">
            <v/>
          </cell>
          <cell r="G202" t="str">
            <v/>
          </cell>
          <cell r="H202" t="str">
            <v/>
          </cell>
          <cell r="I202" t="str">
            <v/>
          </cell>
          <cell r="J202" t="str">
            <v/>
          </cell>
          <cell r="K202" t="str">
            <v/>
          </cell>
          <cell r="L202" t="str">
            <v/>
          </cell>
        </row>
        <row r="203">
          <cell r="A203" t="str">
            <v/>
          </cell>
          <cell r="B203" t="str">
            <v/>
          </cell>
          <cell r="C203">
            <v>202</v>
          </cell>
          <cell r="F203" t="str">
            <v/>
          </cell>
          <cell r="G203" t="str">
            <v/>
          </cell>
          <cell r="H203" t="str">
            <v/>
          </cell>
          <cell r="I203" t="str">
            <v/>
          </cell>
          <cell r="J203" t="str">
            <v/>
          </cell>
          <cell r="K203" t="str">
            <v/>
          </cell>
          <cell r="L203" t="str">
            <v/>
          </cell>
        </row>
        <row r="204">
          <cell r="A204" t="str">
            <v/>
          </cell>
          <cell r="B204" t="str">
            <v/>
          </cell>
          <cell r="C204">
            <v>203</v>
          </cell>
          <cell r="F204" t="str">
            <v/>
          </cell>
          <cell r="G204" t="str">
            <v/>
          </cell>
          <cell r="H204" t="str">
            <v/>
          </cell>
          <cell r="I204" t="str">
            <v/>
          </cell>
          <cell r="J204" t="str">
            <v/>
          </cell>
          <cell r="K204" t="str">
            <v/>
          </cell>
          <cell r="L204" t="str">
            <v/>
          </cell>
        </row>
        <row r="205">
          <cell r="A205" t="str">
            <v/>
          </cell>
          <cell r="B205" t="str">
            <v/>
          </cell>
          <cell r="C205">
            <v>204</v>
          </cell>
          <cell r="F205" t="str">
            <v/>
          </cell>
          <cell r="G205" t="str">
            <v/>
          </cell>
          <cell r="H205" t="str">
            <v/>
          </cell>
          <cell r="I205" t="str">
            <v/>
          </cell>
          <cell r="J205" t="str">
            <v/>
          </cell>
          <cell r="K205" t="str">
            <v/>
          </cell>
          <cell r="L205" t="str">
            <v/>
          </cell>
        </row>
        <row r="206">
          <cell r="A206" t="str">
            <v/>
          </cell>
          <cell r="B206" t="str">
            <v/>
          </cell>
          <cell r="C206">
            <v>205</v>
          </cell>
          <cell r="F206" t="str">
            <v/>
          </cell>
          <cell r="G206" t="str">
            <v/>
          </cell>
          <cell r="H206" t="str">
            <v/>
          </cell>
          <cell r="I206" t="str">
            <v/>
          </cell>
          <cell r="J206" t="str">
            <v/>
          </cell>
          <cell r="K206" t="str">
            <v/>
          </cell>
          <cell r="L206" t="str">
            <v/>
          </cell>
        </row>
        <row r="207">
          <cell r="A207" t="str">
            <v/>
          </cell>
          <cell r="B207" t="str">
            <v/>
          </cell>
          <cell r="C207">
            <v>206</v>
          </cell>
          <cell r="F207" t="str">
            <v/>
          </cell>
          <cell r="G207" t="str">
            <v/>
          </cell>
          <cell r="H207" t="str">
            <v/>
          </cell>
          <cell r="I207" t="str">
            <v/>
          </cell>
          <cell r="J207" t="str">
            <v/>
          </cell>
          <cell r="K207" t="str">
            <v/>
          </cell>
          <cell r="L207" t="str">
            <v/>
          </cell>
        </row>
        <row r="208">
          <cell r="A208" t="str">
            <v/>
          </cell>
          <cell r="B208" t="str">
            <v/>
          </cell>
          <cell r="C208">
            <v>207</v>
          </cell>
          <cell r="F208" t="str">
            <v/>
          </cell>
          <cell r="G208" t="str">
            <v/>
          </cell>
          <cell r="H208" t="str">
            <v/>
          </cell>
          <cell r="I208" t="str">
            <v/>
          </cell>
          <cell r="J208" t="str">
            <v/>
          </cell>
          <cell r="K208" t="str">
            <v/>
          </cell>
          <cell r="L208" t="str">
            <v/>
          </cell>
        </row>
        <row r="209">
          <cell r="A209" t="str">
            <v/>
          </cell>
          <cell r="B209" t="str">
            <v/>
          </cell>
          <cell r="C209">
            <v>208</v>
          </cell>
          <cell r="F209" t="str">
            <v/>
          </cell>
          <cell r="G209" t="str">
            <v/>
          </cell>
          <cell r="H209" t="str">
            <v/>
          </cell>
          <cell r="I209" t="str">
            <v/>
          </cell>
          <cell r="J209" t="str">
            <v/>
          </cell>
          <cell r="K209" t="str">
            <v/>
          </cell>
          <cell r="L209" t="str">
            <v/>
          </cell>
        </row>
        <row r="210">
          <cell r="A210" t="str">
            <v/>
          </cell>
          <cell r="B210" t="str">
            <v/>
          </cell>
          <cell r="C210">
            <v>209</v>
          </cell>
          <cell r="F210" t="str">
            <v/>
          </cell>
          <cell r="G210" t="str">
            <v/>
          </cell>
          <cell r="H210" t="str">
            <v/>
          </cell>
          <cell r="I210" t="str">
            <v/>
          </cell>
          <cell r="J210" t="str">
            <v/>
          </cell>
          <cell r="K210" t="str">
            <v/>
          </cell>
          <cell r="L210" t="str">
            <v/>
          </cell>
        </row>
        <row r="211">
          <cell r="A211" t="str">
            <v/>
          </cell>
          <cell r="B211" t="str">
            <v/>
          </cell>
          <cell r="C211">
            <v>210</v>
          </cell>
          <cell r="F211" t="str">
            <v/>
          </cell>
          <cell r="G211" t="str">
            <v/>
          </cell>
          <cell r="H211" t="str">
            <v/>
          </cell>
          <cell r="I211" t="str">
            <v/>
          </cell>
          <cell r="J211" t="str">
            <v/>
          </cell>
          <cell r="K211" t="str">
            <v/>
          </cell>
          <cell r="L211" t="str">
            <v/>
          </cell>
        </row>
        <row r="212">
          <cell r="A212" t="str">
            <v/>
          </cell>
          <cell r="B212" t="str">
            <v/>
          </cell>
          <cell r="C212">
            <v>211</v>
          </cell>
          <cell r="F212" t="str">
            <v/>
          </cell>
          <cell r="G212" t="str">
            <v/>
          </cell>
          <cell r="H212" t="str">
            <v/>
          </cell>
          <cell r="I212" t="str">
            <v/>
          </cell>
          <cell r="J212" t="str">
            <v/>
          </cell>
          <cell r="K212" t="str">
            <v/>
          </cell>
          <cell r="L212" t="str">
            <v/>
          </cell>
        </row>
        <row r="213">
          <cell r="A213" t="str">
            <v/>
          </cell>
          <cell r="B213" t="str">
            <v/>
          </cell>
          <cell r="C213">
            <v>212</v>
          </cell>
          <cell r="F213" t="str">
            <v/>
          </cell>
          <cell r="G213" t="str">
            <v/>
          </cell>
          <cell r="H213" t="str">
            <v/>
          </cell>
          <cell r="I213" t="str">
            <v/>
          </cell>
          <cell r="J213" t="str">
            <v/>
          </cell>
          <cell r="K213" t="str">
            <v/>
          </cell>
          <cell r="L213" t="str">
            <v/>
          </cell>
        </row>
        <row r="214">
          <cell r="A214" t="str">
            <v/>
          </cell>
          <cell r="B214" t="str">
            <v/>
          </cell>
          <cell r="C214">
            <v>213</v>
          </cell>
          <cell r="F214" t="str">
            <v/>
          </cell>
          <cell r="G214" t="str">
            <v/>
          </cell>
          <cell r="H214" t="str">
            <v/>
          </cell>
          <cell r="I214" t="str">
            <v/>
          </cell>
          <cell r="J214" t="str">
            <v/>
          </cell>
          <cell r="K214" t="str">
            <v/>
          </cell>
          <cell r="L214" t="str">
            <v/>
          </cell>
        </row>
        <row r="215">
          <cell r="A215" t="str">
            <v/>
          </cell>
          <cell r="B215" t="str">
            <v/>
          </cell>
          <cell r="C215">
            <v>214</v>
          </cell>
          <cell r="F215" t="str">
            <v/>
          </cell>
          <cell r="G215" t="str">
            <v/>
          </cell>
          <cell r="H215" t="str">
            <v/>
          </cell>
          <cell r="I215" t="str">
            <v/>
          </cell>
          <cell r="J215" t="str">
            <v/>
          </cell>
          <cell r="K215" t="str">
            <v/>
          </cell>
          <cell r="L215" t="str">
            <v/>
          </cell>
        </row>
        <row r="216">
          <cell r="A216" t="str">
            <v/>
          </cell>
          <cell r="B216" t="str">
            <v/>
          </cell>
          <cell r="C216">
            <v>215</v>
          </cell>
          <cell r="F216" t="str">
            <v/>
          </cell>
          <cell r="G216" t="str">
            <v/>
          </cell>
          <cell r="H216" t="str">
            <v/>
          </cell>
          <cell r="I216" t="str">
            <v/>
          </cell>
          <cell r="J216" t="str">
            <v/>
          </cell>
          <cell r="K216" t="str">
            <v/>
          </cell>
          <cell r="L216" t="str">
            <v/>
          </cell>
        </row>
        <row r="217">
          <cell r="A217" t="str">
            <v/>
          </cell>
          <cell r="B217" t="str">
            <v/>
          </cell>
          <cell r="C217">
            <v>216</v>
          </cell>
          <cell r="F217" t="str">
            <v/>
          </cell>
          <cell r="G217" t="str">
            <v/>
          </cell>
          <cell r="H217" t="str">
            <v/>
          </cell>
          <cell r="I217" t="str">
            <v/>
          </cell>
          <cell r="J217" t="str">
            <v/>
          </cell>
          <cell r="K217" t="str">
            <v/>
          </cell>
          <cell r="L217" t="str">
            <v/>
          </cell>
        </row>
        <row r="218">
          <cell r="A218" t="str">
            <v/>
          </cell>
          <cell r="B218" t="str">
            <v/>
          </cell>
          <cell r="C218">
            <v>217</v>
          </cell>
          <cell r="F218" t="str">
            <v/>
          </cell>
          <cell r="G218" t="str">
            <v/>
          </cell>
          <cell r="H218" t="str">
            <v/>
          </cell>
          <cell r="I218" t="str">
            <v/>
          </cell>
          <cell r="J218" t="str">
            <v/>
          </cell>
          <cell r="K218" t="str">
            <v/>
          </cell>
          <cell r="L218" t="str">
            <v/>
          </cell>
        </row>
        <row r="219">
          <cell r="A219" t="str">
            <v/>
          </cell>
          <cell r="B219" t="str">
            <v/>
          </cell>
          <cell r="C219">
            <v>218</v>
          </cell>
          <cell r="F219" t="str">
            <v/>
          </cell>
          <cell r="G219" t="str">
            <v/>
          </cell>
          <cell r="H219" t="str">
            <v/>
          </cell>
          <cell r="I219" t="str">
            <v/>
          </cell>
          <cell r="J219" t="str">
            <v/>
          </cell>
          <cell r="K219" t="str">
            <v/>
          </cell>
          <cell r="L219" t="str">
            <v/>
          </cell>
        </row>
        <row r="220">
          <cell r="A220" t="str">
            <v/>
          </cell>
          <cell r="B220" t="str">
            <v/>
          </cell>
          <cell r="C220">
            <v>219</v>
          </cell>
          <cell r="F220" t="str">
            <v/>
          </cell>
          <cell r="G220" t="str">
            <v/>
          </cell>
          <cell r="H220" t="str">
            <v/>
          </cell>
          <cell r="I220" t="str">
            <v/>
          </cell>
          <cell r="J220" t="str">
            <v/>
          </cell>
          <cell r="K220" t="str">
            <v/>
          </cell>
          <cell r="L220" t="str">
            <v/>
          </cell>
        </row>
        <row r="221">
          <cell r="A221" t="str">
            <v/>
          </cell>
          <cell r="B221" t="str">
            <v/>
          </cell>
          <cell r="C221">
            <v>220</v>
          </cell>
          <cell r="F221" t="str">
            <v/>
          </cell>
          <cell r="G221" t="str">
            <v/>
          </cell>
          <cell r="H221" t="str">
            <v/>
          </cell>
          <cell r="I221" t="str">
            <v/>
          </cell>
          <cell r="J221" t="str">
            <v/>
          </cell>
          <cell r="K221" t="str">
            <v/>
          </cell>
          <cell r="L221" t="str">
            <v/>
          </cell>
        </row>
        <row r="222">
          <cell r="A222" t="str">
            <v/>
          </cell>
          <cell r="B222" t="str">
            <v/>
          </cell>
          <cell r="C222">
            <v>221</v>
          </cell>
          <cell r="F222" t="str">
            <v/>
          </cell>
          <cell r="G222" t="str">
            <v/>
          </cell>
          <cell r="H222" t="str">
            <v/>
          </cell>
          <cell r="I222" t="str">
            <v/>
          </cell>
          <cell r="J222" t="str">
            <v/>
          </cell>
          <cell r="K222" t="str">
            <v/>
          </cell>
          <cell r="L222" t="str">
            <v/>
          </cell>
        </row>
        <row r="223">
          <cell r="A223" t="str">
            <v/>
          </cell>
          <cell r="B223" t="str">
            <v/>
          </cell>
          <cell r="C223">
            <v>222</v>
          </cell>
          <cell r="F223" t="str">
            <v/>
          </cell>
          <cell r="G223" t="str">
            <v/>
          </cell>
          <cell r="H223" t="str">
            <v/>
          </cell>
          <cell r="I223" t="str">
            <v/>
          </cell>
          <cell r="J223" t="str">
            <v/>
          </cell>
          <cell r="K223" t="str">
            <v/>
          </cell>
          <cell r="L223" t="str">
            <v/>
          </cell>
        </row>
        <row r="224">
          <cell r="A224" t="str">
            <v/>
          </cell>
          <cell r="B224" t="str">
            <v/>
          </cell>
          <cell r="C224">
            <v>223</v>
          </cell>
          <cell r="F224" t="str">
            <v/>
          </cell>
          <cell r="G224" t="str">
            <v/>
          </cell>
          <cell r="H224" t="str">
            <v/>
          </cell>
          <cell r="I224" t="str">
            <v/>
          </cell>
          <cell r="J224" t="str">
            <v/>
          </cell>
          <cell r="K224" t="str">
            <v/>
          </cell>
          <cell r="L224" t="str">
            <v/>
          </cell>
        </row>
        <row r="225">
          <cell r="A225" t="str">
            <v/>
          </cell>
          <cell r="B225" t="str">
            <v/>
          </cell>
          <cell r="C225">
            <v>224</v>
          </cell>
          <cell r="F225" t="str">
            <v/>
          </cell>
          <cell r="G225" t="str">
            <v/>
          </cell>
          <cell r="H225" t="str">
            <v/>
          </cell>
          <cell r="I225" t="str">
            <v/>
          </cell>
          <cell r="J225" t="str">
            <v/>
          </cell>
          <cell r="K225" t="str">
            <v/>
          </cell>
          <cell r="L225" t="str">
            <v/>
          </cell>
        </row>
        <row r="226">
          <cell r="A226" t="str">
            <v/>
          </cell>
          <cell r="B226" t="str">
            <v/>
          </cell>
          <cell r="C226">
            <v>225</v>
          </cell>
          <cell r="F226" t="str">
            <v/>
          </cell>
          <cell r="G226" t="str">
            <v/>
          </cell>
          <cell r="H226" t="str">
            <v/>
          </cell>
          <cell r="I226" t="str">
            <v/>
          </cell>
          <cell r="J226" t="str">
            <v/>
          </cell>
          <cell r="K226" t="str">
            <v/>
          </cell>
          <cell r="L226" t="str">
            <v/>
          </cell>
        </row>
        <row r="227">
          <cell r="A227" t="str">
            <v/>
          </cell>
          <cell r="B227" t="str">
            <v/>
          </cell>
          <cell r="C227">
            <v>226</v>
          </cell>
          <cell r="F227" t="str">
            <v/>
          </cell>
          <cell r="G227" t="str">
            <v/>
          </cell>
          <cell r="H227" t="str">
            <v/>
          </cell>
          <cell r="I227" t="str">
            <v/>
          </cell>
          <cell r="J227" t="str">
            <v/>
          </cell>
          <cell r="K227" t="str">
            <v/>
          </cell>
          <cell r="L227" t="str">
            <v/>
          </cell>
        </row>
        <row r="228">
          <cell r="A228" t="str">
            <v/>
          </cell>
          <cell r="B228" t="str">
            <v/>
          </cell>
          <cell r="C228">
            <v>227</v>
          </cell>
          <cell r="F228" t="str">
            <v/>
          </cell>
          <cell r="G228" t="str">
            <v/>
          </cell>
          <cell r="H228" t="str">
            <v/>
          </cell>
          <cell r="I228" t="str">
            <v/>
          </cell>
          <cell r="J228" t="str">
            <v/>
          </cell>
          <cell r="K228" t="str">
            <v/>
          </cell>
          <cell r="L228" t="str">
            <v/>
          </cell>
        </row>
        <row r="229">
          <cell r="A229" t="str">
            <v/>
          </cell>
          <cell r="B229" t="str">
            <v/>
          </cell>
          <cell r="C229">
            <v>228</v>
          </cell>
          <cell r="F229" t="str">
            <v/>
          </cell>
          <cell r="G229" t="str">
            <v/>
          </cell>
          <cell r="H229" t="str">
            <v/>
          </cell>
          <cell r="I229" t="str">
            <v/>
          </cell>
          <cell r="J229" t="str">
            <v/>
          </cell>
          <cell r="K229" t="str">
            <v/>
          </cell>
          <cell r="L229" t="str">
            <v/>
          </cell>
        </row>
        <row r="230">
          <cell r="A230" t="str">
            <v/>
          </cell>
          <cell r="B230" t="str">
            <v/>
          </cell>
          <cell r="C230">
            <v>229</v>
          </cell>
          <cell r="F230" t="str">
            <v/>
          </cell>
          <cell r="G230" t="str">
            <v/>
          </cell>
          <cell r="H230" t="str">
            <v/>
          </cell>
          <cell r="I230" t="str">
            <v/>
          </cell>
          <cell r="J230" t="str">
            <v/>
          </cell>
          <cell r="K230" t="str">
            <v/>
          </cell>
          <cell r="L230" t="str">
            <v/>
          </cell>
        </row>
        <row r="231">
          <cell r="A231" t="str">
            <v/>
          </cell>
          <cell r="B231" t="str">
            <v/>
          </cell>
          <cell r="C231">
            <v>230</v>
          </cell>
          <cell r="F231" t="str">
            <v/>
          </cell>
          <cell r="G231" t="str">
            <v/>
          </cell>
          <cell r="H231" t="str">
            <v/>
          </cell>
          <cell r="I231" t="str">
            <v/>
          </cell>
          <cell r="J231" t="str">
            <v/>
          </cell>
          <cell r="K231" t="str">
            <v/>
          </cell>
          <cell r="L231" t="str">
            <v/>
          </cell>
        </row>
        <row r="232">
          <cell r="A232" t="str">
            <v/>
          </cell>
          <cell r="B232" t="str">
            <v/>
          </cell>
          <cell r="C232">
            <v>231</v>
          </cell>
          <cell r="F232" t="str">
            <v/>
          </cell>
          <cell r="G232" t="str">
            <v/>
          </cell>
          <cell r="H232" t="str">
            <v/>
          </cell>
          <cell r="I232" t="str">
            <v/>
          </cell>
          <cell r="J232" t="str">
            <v/>
          </cell>
          <cell r="K232" t="str">
            <v/>
          </cell>
          <cell r="L232" t="str">
            <v/>
          </cell>
        </row>
        <row r="233">
          <cell r="A233" t="str">
            <v/>
          </cell>
          <cell r="B233" t="str">
            <v/>
          </cell>
          <cell r="C233">
            <v>232</v>
          </cell>
          <cell r="F233" t="str">
            <v/>
          </cell>
          <cell r="G233" t="str">
            <v/>
          </cell>
          <cell r="H233" t="str">
            <v/>
          </cell>
          <cell r="I233" t="str">
            <v/>
          </cell>
          <cell r="J233" t="str">
            <v/>
          </cell>
          <cell r="K233" t="str">
            <v/>
          </cell>
          <cell r="L233" t="str">
            <v/>
          </cell>
        </row>
        <row r="234">
          <cell r="A234" t="str">
            <v/>
          </cell>
          <cell r="B234" t="str">
            <v/>
          </cell>
          <cell r="C234">
            <v>233</v>
          </cell>
          <cell r="F234" t="str">
            <v/>
          </cell>
          <cell r="G234" t="str">
            <v/>
          </cell>
          <cell r="H234" t="str">
            <v/>
          </cell>
          <cell r="I234" t="str">
            <v/>
          </cell>
          <cell r="J234" t="str">
            <v/>
          </cell>
          <cell r="K234" t="str">
            <v/>
          </cell>
          <cell r="L234" t="str">
            <v/>
          </cell>
        </row>
        <row r="235">
          <cell r="A235" t="str">
            <v/>
          </cell>
          <cell r="B235" t="str">
            <v/>
          </cell>
          <cell r="C235">
            <v>234</v>
          </cell>
          <cell r="F235" t="str">
            <v/>
          </cell>
          <cell r="G235" t="str">
            <v/>
          </cell>
          <cell r="H235" t="str">
            <v/>
          </cell>
          <cell r="I235" t="str">
            <v/>
          </cell>
          <cell r="J235" t="str">
            <v/>
          </cell>
          <cell r="K235" t="str">
            <v/>
          </cell>
          <cell r="L235" t="str">
            <v/>
          </cell>
        </row>
        <row r="236">
          <cell r="A236" t="str">
            <v/>
          </cell>
          <cell r="B236" t="str">
            <v/>
          </cell>
          <cell r="C236">
            <v>235</v>
          </cell>
          <cell r="F236" t="str">
            <v/>
          </cell>
          <cell r="G236" t="str">
            <v/>
          </cell>
          <cell r="H236" t="str">
            <v/>
          </cell>
          <cell r="I236" t="str">
            <v/>
          </cell>
          <cell r="J236" t="str">
            <v/>
          </cell>
          <cell r="K236" t="str">
            <v/>
          </cell>
          <cell r="L236" t="str">
            <v/>
          </cell>
        </row>
        <row r="237">
          <cell r="A237" t="str">
            <v/>
          </cell>
          <cell r="B237" t="str">
            <v/>
          </cell>
          <cell r="C237">
            <v>236</v>
          </cell>
          <cell r="F237" t="str">
            <v/>
          </cell>
          <cell r="G237" t="str">
            <v/>
          </cell>
          <cell r="H237" t="str">
            <v/>
          </cell>
          <cell r="I237" t="str">
            <v/>
          </cell>
          <cell r="J237" t="str">
            <v/>
          </cell>
          <cell r="K237" t="str">
            <v/>
          </cell>
          <cell r="L237" t="str">
            <v/>
          </cell>
        </row>
        <row r="238">
          <cell r="A238" t="str">
            <v/>
          </cell>
          <cell r="B238" t="str">
            <v/>
          </cell>
          <cell r="C238">
            <v>237</v>
          </cell>
          <cell r="F238" t="str">
            <v/>
          </cell>
          <cell r="G238" t="str">
            <v/>
          </cell>
          <cell r="H238" t="str">
            <v/>
          </cell>
          <cell r="I238" t="str">
            <v/>
          </cell>
          <cell r="J238" t="str">
            <v/>
          </cell>
          <cell r="K238" t="str">
            <v/>
          </cell>
          <cell r="L238" t="str">
            <v/>
          </cell>
        </row>
        <row r="239">
          <cell r="A239" t="str">
            <v/>
          </cell>
          <cell r="B239" t="str">
            <v/>
          </cell>
          <cell r="C239">
            <v>238</v>
          </cell>
          <cell r="F239" t="str">
            <v/>
          </cell>
          <cell r="G239" t="str">
            <v/>
          </cell>
          <cell r="H239" t="str">
            <v/>
          </cell>
          <cell r="I239" t="str">
            <v/>
          </cell>
          <cell r="J239" t="str">
            <v/>
          </cell>
          <cell r="K239" t="str">
            <v/>
          </cell>
          <cell r="L239" t="str">
            <v/>
          </cell>
        </row>
        <row r="240">
          <cell r="A240" t="str">
            <v/>
          </cell>
          <cell r="B240" t="str">
            <v/>
          </cell>
          <cell r="C240">
            <v>239</v>
          </cell>
          <cell r="F240" t="str">
            <v/>
          </cell>
          <cell r="G240" t="str">
            <v/>
          </cell>
          <cell r="H240" t="str">
            <v/>
          </cell>
          <cell r="I240" t="str">
            <v/>
          </cell>
          <cell r="J240" t="str">
            <v/>
          </cell>
          <cell r="K240" t="str">
            <v/>
          </cell>
          <cell r="L240" t="str">
            <v/>
          </cell>
        </row>
        <row r="241">
          <cell r="A241" t="str">
            <v/>
          </cell>
          <cell r="B241" t="str">
            <v/>
          </cell>
          <cell r="C241">
            <v>240</v>
          </cell>
          <cell r="F241" t="str">
            <v/>
          </cell>
          <cell r="G241" t="str">
            <v/>
          </cell>
          <cell r="H241" t="str">
            <v/>
          </cell>
          <cell r="I241" t="str">
            <v/>
          </cell>
          <cell r="J241" t="str">
            <v/>
          </cell>
          <cell r="K241" t="str">
            <v/>
          </cell>
          <cell r="L241" t="str">
            <v/>
          </cell>
        </row>
        <row r="242">
          <cell r="A242" t="str">
            <v/>
          </cell>
          <cell r="B242" t="str">
            <v/>
          </cell>
          <cell r="C242">
            <v>241</v>
          </cell>
          <cell r="F242" t="str">
            <v/>
          </cell>
          <cell r="G242" t="str">
            <v/>
          </cell>
          <cell r="H242" t="str">
            <v/>
          </cell>
          <cell r="I242" t="str">
            <v/>
          </cell>
          <cell r="J242" t="str">
            <v/>
          </cell>
          <cell r="K242" t="str">
            <v/>
          </cell>
          <cell r="L242" t="str">
            <v/>
          </cell>
        </row>
        <row r="243">
          <cell r="A243" t="str">
            <v/>
          </cell>
          <cell r="B243" t="str">
            <v/>
          </cell>
          <cell r="C243">
            <v>242</v>
          </cell>
          <cell r="F243" t="str">
            <v/>
          </cell>
          <cell r="G243" t="str">
            <v/>
          </cell>
          <cell r="H243" t="str">
            <v/>
          </cell>
          <cell r="I243" t="str">
            <v/>
          </cell>
          <cell r="J243" t="str">
            <v/>
          </cell>
          <cell r="K243" t="str">
            <v/>
          </cell>
          <cell r="L243" t="str">
            <v/>
          </cell>
        </row>
        <row r="244">
          <cell r="A244" t="str">
            <v/>
          </cell>
          <cell r="B244" t="str">
            <v/>
          </cell>
          <cell r="C244">
            <v>243</v>
          </cell>
          <cell r="F244" t="str">
            <v/>
          </cell>
          <cell r="G244" t="str">
            <v/>
          </cell>
          <cell r="H244" t="str">
            <v/>
          </cell>
          <cell r="I244" t="str">
            <v/>
          </cell>
          <cell r="J244" t="str">
            <v/>
          </cell>
          <cell r="K244" t="str">
            <v/>
          </cell>
          <cell r="L244" t="str">
            <v/>
          </cell>
        </row>
        <row r="245">
          <cell r="A245" t="str">
            <v/>
          </cell>
          <cell r="B245" t="str">
            <v/>
          </cell>
          <cell r="C245">
            <v>244</v>
          </cell>
          <cell r="F245" t="str">
            <v/>
          </cell>
          <cell r="G245" t="str">
            <v/>
          </cell>
          <cell r="H245" t="str">
            <v/>
          </cell>
          <cell r="I245" t="str">
            <v/>
          </cell>
          <cell r="J245" t="str">
            <v/>
          </cell>
          <cell r="K245" t="str">
            <v/>
          </cell>
          <cell r="L245" t="str">
            <v/>
          </cell>
        </row>
        <row r="246">
          <cell r="A246" t="str">
            <v/>
          </cell>
          <cell r="B246" t="str">
            <v/>
          </cell>
          <cell r="C246">
            <v>245</v>
          </cell>
          <cell r="F246" t="str">
            <v/>
          </cell>
          <cell r="G246" t="str">
            <v/>
          </cell>
          <cell r="H246" t="str">
            <v/>
          </cell>
          <cell r="I246" t="str">
            <v/>
          </cell>
          <cell r="J246" t="str">
            <v/>
          </cell>
          <cell r="K246" t="str">
            <v/>
          </cell>
          <cell r="L246" t="str">
            <v/>
          </cell>
        </row>
        <row r="247">
          <cell r="A247" t="str">
            <v/>
          </cell>
          <cell r="B247" t="str">
            <v/>
          </cell>
          <cell r="C247">
            <v>246</v>
          </cell>
          <cell r="F247" t="str">
            <v/>
          </cell>
          <cell r="G247" t="str">
            <v/>
          </cell>
          <cell r="H247" t="str">
            <v/>
          </cell>
          <cell r="I247" t="str">
            <v/>
          </cell>
          <cell r="J247" t="str">
            <v/>
          </cell>
          <cell r="K247" t="str">
            <v/>
          </cell>
          <cell r="L247" t="str">
            <v/>
          </cell>
        </row>
        <row r="248">
          <cell r="A248" t="str">
            <v/>
          </cell>
          <cell r="B248" t="str">
            <v/>
          </cell>
          <cell r="C248">
            <v>247</v>
          </cell>
          <cell r="F248" t="str">
            <v/>
          </cell>
          <cell r="G248" t="str">
            <v/>
          </cell>
          <cell r="H248" t="str">
            <v/>
          </cell>
          <cell r="I248" t="str">
            <v/>
          </cell>
          <cell r="J248" t="str">
            <v/>
          </cell>
          <cell r="K248" t="str">
            <v/>
          </cell>
          <cell r="L248" t="str">
            <v/>
          </cell>
        </row>
        <row r="249">
          <cell r="A249" t="str">
            <v/>
          </cell>
          <cell r="B249" t="str">
            <v/>
          </cell>
          <cell r="C249">
            <v>248</v>
          </cell>
          <cell r="F249" t="str">
            <v/>
          </cell>
          <cell r="G249" t="str">
            <v/>
          </cell>
          <cell r="H249" t="str">
            <v/>
          </cell>
          <cell r="I249" t="str">
            <v/>
          </cell>
          <cell r="J249" t="str">
            <v/>
          </cell>
          <cell r="K249" t="str">
            <v/>
          </cell>
          <cell r="L249" t="str">
            <v/>
          </cell>
        </row>
        <row r="250">
          <cell r="A250" t="str">
            <v/>
          </cell>
          <cell r="B250" t="str">
            <v/>
          </cell>
          <cell r="C250">
            <v>249</v>
          </cell>
          <cell r="F250" t="str">
            <v/>
          </cell>
          <cell r="G250" t="str">
            <v/>
          </cell>
          <cell r="H250" t="str">
            <v/>
          </cell>
          <cell r="I250" t="str">
            <v/>
          </cell>
          <cell r="J250" t="str">
            <v/>
          </cell>
          <cell r="K250" t="str">
            <v/>
          </cell>
          <cell r="L250" t="str">
            <v/>
          </cell>
        </row>
        <row r="251">
          <cell r="A251" t="str">
            <v/>
          </cell>
          <cell r="B251" t="str">
            <v/>
          </cell>
          <cell r="C251">
            <v>250</v>
          </cell>
          <cell r="F251" t="str">
            <v/>
          </cell>
          <cell r="G251" t="str">
            <v/>
          </cell>
          <cell r="H251" t="str">
            <v/>
          </cell>
          <cell r="I251" t="str">
            <v/>
          </cell>
          <cell r="J251" t="str">
            <v/>
          </cell>
          <cell r="K251" t="str">
            <v/>
          </cell>
          <cell r="L251" t="str">
            <v/>
          </cell>
        </row>
        <row r="252">
          <cell r="A252" t="str">
            <v/>
          </cell>
          <cell r="B252" t="str">
            <v/>
          </cell>
          <cell r="C252">
            <v>251</v>
          </cell>
          <cell r="F252" t="str">
            <v/>
          </cell>
          <cell r="G252" t="str">
            <v/>
          </cell>
          <cell r="H252" t="str">
            <v/>
          </cell>
          <cell r="I252" t="str">
            <v/>
          </cell>
          <cell r="J252" t="str">
            <v/>
          </cell>
          <cell r="K252" t="str">
            <v/>
          </cell>
          <cell r="L252" t="str">
            <v/>
          </cell>
        </row>
        <row r="253">
          <cell r="A253" t="str">
            <v/>
          </cell>
          <cell r="B253" t="str">
            <v/>
          </cell>
          <cell r="C253">
            <v>252</v>
          </cell>
          <cell r="F253" t="str">
            <v/>
          </cell>
          <cell r="G253" t="str">
            <v/>
          </cell>
          <cell r="H253" t="str">
            <v/>
          </cell>
          <cell r="I253" t="str">
            <v/>
          </cell>
          <cell r="J253" t="str">
            <v/>
          </cell>
          <cell r="K253" t="str">
            <v/>
          </cell>
          <cell r="L253" t="str">
            <v/>
          </cell>
        </row>
        <row r="254">
          <cell r="A254" t="str">
            <v/>
          </cell>
          <cell r="B254" t="str">
            <v/>
          </cell>
          <cell r="C254">
            <v>253</v>
          </cell>
          <cell r="F254" t="str">
            <v/>
          </cell>
          <cell r="G254" t="str">
            <v/>
          </cell>
          <cell r="H254" t="str">
            <v/>
          </cell>
          <cell r="I254" t="str">
            <v/>
          </cell>
          <cell r="J254" t="str">
            <v/>
          </cell>
          <cell r="K254" t="str">
            <v/>
          </cell>
          <cell r="L254" t="str">
            <v/>
          </cell>
        </row>
        <row r="255">
          <cell r="A255" t="str">
            <v/>
          </cell>
          <cell r="B255" t="str">
            <v/>
          </cell>
          <cell r="C255">
            <v>254</v>
          </cell>
          <cell r="F255" t="str">
            <v/>
          </cell>
          <cell r="G255" t="str">
            <v/>
          </cell>
          <cell r="H255" t="str">
            <v/>
          </cell>
          <cell r="I255" t="str">
            <v/>
          </cell>
          <cell r="J255" t="str">
            <v/>
          </cell>
          <cell r="K255" t="str">
            <v/>
          </cell>
          <cell r="L255" t="str">
            <v/>
          </cell>
        </row>
        <row r="256">
          <cell r="A256" t="str">
            <v/>
          </cell>
          <cell r="B256" t="str">
            <v/>
          </cell>
          <cell r="C256">
            <v>255</v>
          </cell>
          <cell r="F256" t="str">
            <v/>
          </cell>
          <cell r="G256" t="str">
            <v/>
          </cell>
          <cell r="H256" t="str">
            <v/>
          </cell>
          <cell r="I256" t="str">
            <v/>
          </cell>
          <cell r="J256" t="str">
            <v/>
          </cell>
          <cell r="K256" t="str">
            <v/>
          </cell>
          <cell r="L256" t="str">
            <v/>
          </cell>
        </row>
        <row r="257">
          <cell r="A257" t="str">
            <v/>
          </cell>
          <cell r="B257" t="str">
            <v/>
          </cell>
          <cell r="C257">
            <v>256</v>
          </cell>
          <cell r="F257" t="str">
            <v/>
          </cell>
          <cell r="G257" t="str">
            <v/>
          </cell>
          <cell r="H257" t="str">
            <v/>
          </cell>
          <cell r="I257" t="str">
            <v/>
          </cell>
          <cell r="J257" t="str">
            <v/>
          </cell>
          <cell r="K257" t="str">
            <v/>
          </cell>
          <cell r="L257" t="str">
            <v/>
          </cell>
        </row>
        <row r="258">
          <cell r="A258" t="str">
            <v/>
          </cell>
          <cell r="B258" t="str">
            <v/>
          </cell>
          <cell r="C258">
            <v>257</v>
          </cell>
          <cell r="F258" t="str">
            <v/>
          </cell>
          <cell r="G258" t="str">
            <v/>
          </cell>
          <cell r="H258" t="str">
            <v/>
          </cell>
          <cell r="I258" t="str">
            <v/>
          </cell>
          <cell r="J258" t="str">
            <v/>
          </cell>
          <cell r="K258" t="str">
            <v/>
          </cell>
          <cell r="L258" t="str">
            <v/>
          </cell>
        </row>
        <row r="259">
          <cell r="A259" t="str">
            <v/>
          </cell>
          <cell r="B259" t="str">
            <v/>
          </cell>
          <cell r="C259">
            <v>258</v>
          </cell>
          <cell r="F259" t="str">
            <v/>
          </cell>
          <cell r="G259" t="str">
            <v/>
          </cell>
          <cell r="H259" t="str">
            <v/>
          </cell>
          <cell r="I259" t="str">
            <v/>
          </cell>
          <cell r="J259" t="str">
            <v/>
          </cell>
          <cell r="K259" t="str">
            <v/>
          </cell>
          <cell r="L259" t="str">
            <v/>
          </cell>
        </row>
        <row r="260">
          <cell r="A260" t="str">
            <v/>
          </cell>
          <cell r="B260" t="str">
            <v/>
          </cell>
          <cell r="C260">
            <v>259</v>
          </cell>
          <cell r="F260" t="str">
            <v/>
          </cell>
          <cell r="G260" t="str">
            <v/>
          </cell>
          <cell r="H260" t="str">
            <v/>
          </cell>
          <cell r="I260" t="str">
            <v/>
          </cell>
          <cell r="J260" t="str">
            <v/>
          </cell>
          <cell r="K260" t="str">
            <v/>
          </cell>
          <cell r="L260" t="str">
            <v/>
          </cell>
        </row>
        <row r="261">
          <cell r="A261" t="str">
            <v/>
          </cell>
          <cell r="B261" t="str">
            <v/>
          </cell>
          <cell r="C261">
            <v>260</v>
          </cell>
          <cell r="F261" t="str">
            <v/>
          </cell>
          <cell r="G261" t="str">
            <v/>
          </cell>
          <cell r="H261" t="str">
            <v/>
          </cell>
          <cell r="I261" t="str">
            <v/>
          </cell>
          <cell r="J261" t="str">
            <v/>
          </cell>
          <cell r="K261" t="str">
            <v/>
          </cell>
          <cell r="L261" t="str">
            <v/>
          </cell>
        </row>
        <row r="262">
          <cell r="A262" t="str">
            <v/>
          </cell>
          <cell r="B262" t="str">
            <v/>
          </cell>
          <cell r="C262">
            <v>261</v>
          </cell>
          <cell r="F262" t="str">
            <v/>
          </cell>
          <cell r="G262" t="str">
            <v/>
          </cell>
          <cell r="H262" t="str">
            <v/>
          </cell>
          <cell r="I262" t="str">
            <v/>
          </cell>
          <cell r="J262" t="str">
            <v/>
          </cell>
          <cell r="K262" t="str">
            <v/>
          </cell>
          <cell r="L262" t="str">
            <v/>
          </cell>
        </row>
        <row r="263">
          <cell r="A263" t="str">
            <v/>
          </cell>
          <cell r="B263" t="str">
            <v/>
          </cell>
          <cell r="C263">
            <v>262</v>
          </cell>
          <cell r="F263" t="str">
            <v/>
          </cell>
          <cell r="G263" t="str">
            <v/>
          </cell>
          <cell r="H263" t="str">
            <v/>
          </cell>
          <cell r="I263" t="str">
            <v/>
          </cell>
          <cell r="J263" t="str">
            <v/>
          </cell>
          <cell r="K263" t="str">
            <v/>
          </cell>
          <cell r="L263" t="str">
            <v/>
          </cell>
        </row>
        <row r="264">
          <cell r="A264" t="str">
            <v/>
          </cell>
          <cell r="B264" t="str">
            <v/>
          </cell>
          <cell r="C264">
            <v>263</v>
          </cell>
          <cell r="F264" t="str">
            <v/>
          </cell>
          <cell r="G264" t="str">
            <v/>
          </cell>
          <cell r="H264" t="str">
            <v/>
          </cell>
          <cell r="I264" t="str">
            <v/>
          </cell>
          <cell r="J264" t="str">
            <v/>
          </cell>
          <cell r="K264" t="str">
            <v/>
          </cell>
          <cell r="L264" t="str">
            <v/>
          </cell>
        </row>
        <row r="265">
          <cell r="A265" t="str">
            <v/>
          </cell>
          <cell r="B265" t="str">
            <v/>
          </cell>
          <cell r="C265">
            <v>264</v>
          </cell>
          <cell r="F265" t="str">
            <v/>
          </cell>
          <cell r="G265" t="str">
            <v/>
          </cell>
          <cell r="H265" t="str">
            <v/>
          </cell>
          <cell r="I265" t="str">
            <v/>
          </cell>
          <cell r="J265" t="str">
            <v/>
          </cell>
          <cell r="K265" t="str">
            <v/>
          </cell>
          <cell r="L265" t="str">
            <v/>
          </cell>
        </row>
        <row r="266">
          <cell r="A266" t="str">
            <v/>
          </cell>
          <cell r="B266" t="str">
            <v/>
          </cell>
          <cell r="C266">
            <v>265</v>
          </cell>
          <cell r="F266" t="str">
            <v/>
          </cell>
          <cell r="G266" t="str">
            <v/>
          </cell>
          <cell r="H266" t="str">
            <v/>
          </cell>
          <cell r="I266" t="str">
            <v/>
          </cell>
          <cell r="J266" t="str">
            <v/>
          </cell>
          <cell r="K266" t="str">
            <v/>
          </cell>
          <cell r="L266" t="str">
            <v/>
          </cell>
        </row>
        <row r="267">
          <cell r="A267" t="str">
            <v/>
          </cell>
          <cell r="B267" t="str">
            <v/>
          </cell>
          <cell r="C267">
            <v>266</v>
          </cell>
          <cell r="F267" t="str">
            <v/>
          </cell>
          <cell r="G267" t="str">
            <v/>
          </cell>
          <cell r="H267" t="str">
            <v/>
          </cell>
          <cell r="I267" t="str">
            <v/>
          </cell>
          <cell r="J267" t="str">
            <v/>
          </cell>
          <cell r="K267" t="str">
            <v/>
          </cell>
          <cell r="L267" t="str">
            <v/>
          </cell>
        </row>
        <row r="268">
          <cell r="A268" t="str">
            <v/>
          </cell>
          <cell r="B268" t="str">
            <v/>
          </cell>
          <cell r="C268">
            <v>267</v>
          </cell>
          <cell r="F268" t="str">
            <v/>
          </cell>
          <cell r="G268" t="str">
            <v/>
          </cell>
          <cell r="H268" t="str">
            <v/>
          </cell>
          <cell r="I268" t="str">
            <v/>
          </cell>
          <cell r="J268" t="str">
            <v/>
          </cell>
          <cell r="K268" t="str">
            <v/>
          </cell>
          <cell r="L268" t="str">
            <v/>
          </cell>
        </row>
        <row r="269">
          <cell r="A269" t="str">
            <v/>
          </cell>
          <cell r="B269" t="str">
            <v/>
          </cell>
          <cell r="C269">
            <v>268</v>
          </cell>
          <cell r="F269" t="str">
            <v/>
          </cell>
          <cell r="G269" t="str">
            <v/>
          </cell>
          <cell r="H269" t="str">
            <v/>
          </cell>
          <cell r="I269" t="str">
            <v/>
          </cell>
          <cell r="J269" t="str">
            <v/>
          </cell>
          <cell r="K269" t="str">
            <v/>
          </cell>
          <cell r="L269" t="str">
            <v/>
          </cell>
        </row>
        <row r="270">
          <cell r="A270" t="str">
            <v/>
          </cell>
          <cell r="B270" t="str">
            <v/>
          </cell>
          <cell r="C270">
            <v>269</v>
          </cell>
          <cell r="F270" t="str">
            <v/>
          </cell>
          <cell r="G270" t="str">
            <v/>
          </cell>
          <cell r="H270" t="str">
            <v/>
          </cell>
          <cell r="I270" t="str">
            <v/>
          </cell>
          <cell r="J270" t="str">
            <v/>
          </cell>
          <cell r="K270" t="str">
            <v/>
          </cell>
          <cell r="L270" t="str">
            <v/>
          </cell>
        </row>
        <row r="271">
          <cell r="A271" t="str">
            <v/>
          </cell>
          <cell r="B271" t="str">
            <v/>
          </cell>
          <cell r="C271">
            <v>270</v>
          </cell>
          <cell r="F271" t="str">
            <v/>
          </cell>
          <cell r="G271" t="str">
            <v/>
          </cell>
          <cell r="H271" t="str">
            <v/>
          </cell>
          <cell r="I271" t="str">
            <v/>
          </cell>
          <cell r="J271" t="str">
            <v/>
          </cell>
          <cell r="K271" t="str">
            <v/>
          </cell>
          <cell r="L271" t="str">
            <v/>
          </cell>
        </row>
        <row r="272">
          <cell r="A272" t="str">
            <v/>
          </cell>
          <cell r="B272" t="str">
            <v/>
          </cell>
          <cell r="C272">
            <v>271</v>
          </cell>
          <cell r="F272" t="str">
            <v/>
          </cell>
          <cell r="G272" t="str">
            <v/>
          </cell>
          <cell r="H272" t="str">
            <v/>
          </cell>
          <cell r="I272" t="str">
            <v/>
          </cell>
          <cell r="J272" t="str">
            <v/>
          </cell>
          <cell r="K272" t="str">
            <v/>
          </cell>
          <cell r="L272" t="str">
            <v/>
          </cell>
        </row>
        <row r="273">
          <cell r="A273" t="str">
            <v/>
          </cell>
          <cell r="B273" t="str">
            <v/>
          </cell>
          <cell r="C273">
            <v>272</v>
          </cell>
          <cell r="F273" t="str">
            <v/>
          </cell>
          <cell r="G273" t="str">
            <v/>
          </cell>
          <cell r="H273" t="str">
            <v/>
          </cell>
          <cell r="I273" t="str">
            <v/>
          </cell>
          <cell r="J273" t="str">
            <v/>
          </cell>
          <cell r="K273" t="str">
            <v/>
          </cell>
          <cell r="L273" t="str">
            <v/>
          </cell>
        </row>
        <row r="274">
          <cell r="A274" t="str">
            <v/>
          </cell>
          <cell r="B274" t="str">
            <v/>
          </cell>
          <cell r="C274">
            <v>273</v>
          </cell>
          <cell r="F274" t="str">
            <v/>
          </cell>
          <cell r="G274" t="str">
            <v/>
          </cell>
          <cell r="H274" t="str">
            <v/>
          </cell>
          <cell r="I274" t="str">
            <v/>
          </cell>
          <cell r="J274" t="str">
            <v/>
          </cell>
          <cell r="K274" t="str">
            <v/>
          </cell>
          <cell r="L274" t="str">
            <v/>
          </cell>
        </row>
        <row r="275">
          <cell r="A275" t="str">
            <v/>
          </cell>
          <cell r="B275" t="str">
            <v/>
          </cell>
          <cell r="C275">
            <v>274</v>
          </cell>
          <cell r="F275" t="str">
            <v/>
          </cell>
          <cell r="G275" t="str">
            <v/>
          </cell>
          <cell r="H275" t="str">
            <v/>
          </cell>
          <cell r="I275" t="str">
            <v/>
          </cell>
          <cell r="J275" t="str">
            <v/>
          </cell>
          <cell r="K275" t="str">
            <v/>
          </cell>
          <cell r="L275" t="str">
            <v/>
          </cell>
        </row>
        <row r="276">
          <cell r="A276" t="str">
            <v/>
          </cell>
          <cell r="B276" t="str">
            <v/>
          </cell>
          <cell r="C276">
            <v>275</v>
          </cell>
          <cell r="F276" t="str">
            <v/>
          </cell>
          <cell r="G276" t="str">
            <v/>
          </cell>
          <cell r="H276" t="str">
            <v/>
          </cell>
          <cell r="I276" t="str">
            <v/>
          </cell>
          <cell r="J276" t="str">
            <v/>
          </cell>
          <cell r="K276" t="str">
            <v/>
          </cell>
          <cell r="L276" t="str">
            <v/>
          </cell>
        </row>
        <row r="277">
          <cell r="A277" t="str">
            <v/>
          </cell>
          <cell r="B277" t="str">
            <v/>
          </cell>
          <cell r="C277">
            <v>276</v>
          </cell>
          <cell r="F277" t="str">
            <v/>
          </cell>
          <cell r="G277" t="str">
            <v/>
          </cell>
          <cell r="H277" t="str">
            <v/>
          </cell>
          <cell r="I277" t="str">
            <v/>
          </cell>
          <cell r="J277" t="str">
            <v/>
          </cell>
          <cell r="K277" t="str">
            <v/>
          </cell>
          <cell r="L277" t="str">
            <v/>
          </cell>
        </row>
        <row r="278">
          <cell r="A278" t="str">
            <v/>
          </cell>
          <cell r="B278" t="str">
            <v/>
          </cell>
          <cell r="C278">
            <v>277</v>
          </cell>
          <cell r="F278" t="str">
            <v/>
          </cell>
          <cell r="G278" t="str">
            <v/>
          </cell>
          <cell r="H278" t="str">
            <v/>
          </cell>
          <cell r="I278" t="str">
            <v/>
          </cell>
          <cell r="J278" t="str">
            <v/>
          </cell>
          <cell r="K278" t="str">
            <v/>
          </cell>
          <cell r="L278" t="str">
            <v/>
          </cell>
        </row>
        <row r="279">
          <cell r="A279" t="str">
            <v/>
          </cell>
          <cell r="B279" t="str">
            <v/>
          </cell>
          <cell r="C279">
            <v>278</v>
          </cell>
          <cell r="F279" t="str">
            <v/>
          </cell>
          <cell r="G279" t="str">
            <v/>
          </cell>
          <cell r="H279" t="str">
            <v/>
          </cell>
          <cell r="I279" t="str">
            <v/>
          </cell>
          <cell r="J279" t="str">
            <v/>
          </cell>
          <cell r="K279" t="str">
            <v/>
          </cell>
          <cell r="L279" t="str">
            <v/>
          </cell>
        </row>
        <row r="280">
          <cell r="A280" t="str">
            <v/>
          </cell>
          <cell r="B280" t="str">
            <v/>
          </cell>
          <cell r="C280">
            <v>279</v>
          </cell>
          <cell r="F280" t="str">
            <v/>
          </cell>
          <cell r="G280" t="str">
            <v/>
          </cell>
          <cell r="H280" t="str">
            <v/>
          </cell>
          <cell r="I280" t="str">
            <v/>
          </cell>
          <cell r="J280" t="str">
            <v/>
          </cell>
          <cell r="K280" t="str">
            <v/>
          </cell>
          <cell r="L280" t="str">
            <v/>
          </cell>
        </row>
        <row r="281">
          <cell r="A281" t="str">
            <v/>
          </cell>
          <cell r="B281" t="str">
            <v/>
          </cell>
          <cell r="C281">
            <v>280</v>
          </cell>
          <cell r="F281" t="str">
            <v/>
          </cell>
          <cell r="G281" t="str">
            <v/>
          </cell>
          <cell r="H281" t="str">
            <v/>
          </cell>
          <cell r="I281" t="str">
            <v/>
          </cell>
          <cell r="J281" t="str">
            <v/>
          </cell>
          <cell r="K281" t="str">
            <v/>
          </cell>
          <cell r="L281" t="str">
            <v/>
          </cell>
        </row>
        <row r="282">
          <cell r="A282" t="str">
            <v/>
          </cell>
          <cell r="B282" t="str">
            <v/>
          </cell>
          <cell r="C282">
            <v>281</v>
          </cell>
          <cell r="F282" t="str">
            <v/>
          </cell>
          <cell r="G282" t="str">
            <v/>
          </cell>
          <cell r="H282" t="str">
            <v/>
          </cell>
          <cell r="I282" t="str">
            <v/>
          </cell>
          <cell r="J282" t="str">
            <v/>
          </cell>
          <cell r="K282" t="str">
            <v/>
          </cell>
          <cell r="L282" t="str">
            <v/>
          </cell>
        </row>
        <row r="283">
          <cell r="A283" t="str">
            <v/>
          </cell>
          <cell r="B283" t="str">
            <v/>
          </cell>
          <cell r="C283">
            <v>282</v>
          </cell>
          <cell r="F283" t="str">
            <v/>
          </cell>
          <cell r="G283" t="str">
            <v/>
          </cell>
          <cell r="H283" t="str">
            <v/>
          </cell>
          <cell r="I283" t="str">
            <v/>
          </cell>
          <cell r="J283" t="str">
            <v/>
          </cell>
          <cell r="K283" t="str">
            <v/>
          </cell>
          <cell r="L283" t="str">
            <v/>
          </cell>
        </row>
        <row r="284">
          <cell r="A284" t="str">
            <v/>
          </cell>
          <cell r="B284" t="str">
            <v/>
          </cell>
          <cell r="C284">
            <v>283</v>
          </cell>
          <cell r="F284" t="str">
            <v/>
          </cell>
          <cell r="G284" t="str">
            <v/>
          </cell>
          <cell r="H284" t="str">
            <v/>
          </cell>
          <cell r="I284" t="str">
            <v/>
          </cell>
          <cell r="J284" t="str">
            <v/>
          </cell>
          <cell r="K284" t="str">
            <v/>
          </cell>
          <cell r="L284" t="str">
            <v/>
          </cell>
        </row>
        <row r="285">
          <cell r="A285" t="str">
            <v/>
          </cell>
          <cell r="B285" t="str">
            <v/>
          </cell>
          <cell r="C285">
            <v>284</v>
          </cell>
          <cell r="F285" t="str">
            <v/>
          </cell>
          <cell r="G285" t="str">
            <v/>
          </cell>
          <cell r="H285" t="str">
            <v/>
          </cell>
          <cell r="I285" t="str">
            <v/>
          </cell>
          <cell r="J285" t="str">
            <v/>
          </cell>
          <cell r="K285" t="str">
            <v/>
          </cell>
          <cell r="L285" t="str">
            <v/>
          </cell>
        </row>
        <row r="286">
          <cell r="A286" t="str">
            <v/>
          </cell>
          <cell r="B286" t="str">
            <v/>
          </cell>
          <cell r="C286">
            <v>285</v>
          </cell>
          <cell r="F286" t="str">
            <v/>
          </cell>
          <cell r="G286" t="str">
            <v/>
          </cell>
          <cell r="H286" t="str">
            <v/>
          </cell>
          <cell r="I286" t="str">
            <v/>
          </cell>
          <cell r="J286" t="str">
            <v/>
          </cell>
          <cell r="K286" t="str">
            <v/>
          </cell>
          <cell r="L286" t="str">
            <v/>
          </cell>
        </row>
        <row r="287">
          <cell r="A287" t="str">
            <v/>
          </cell>
          <cell r="B287" t="str">
            <v/>
          </cell>
          <cell r="C287">
            <v>286</v>
          </cell>
          <cell r="F287" t="str">
            <v/>
          </cell>
          <cell r="G287" t="str">
            <v/>
          </cell>
          <cell r="H287" t="str">
            <v/>
          </cell>
          <cell r="I287" t="str">
            <v/>
          </cell>
          <cell r="J287" t="str">
            <v/>
          </cell>
          <cell r="K287" t="str">
            <v/>
          </cell>
          <cell r="L287" t="str">
            <v/>
          </cell>
        </row>
        <row r="288">
          <cell r="A288" t="str">
            <v/>
          </cell>
          <cell r="B288" t="str">
            <v/>
          </cell>
          <cell r="C288">
            <v>287</v>
          </cell>
          <cell r="F288" t="str">
            <v/>
          </cell>
          <cell r="G288" t="str">
            <v/>
          </cell>
          <cell r="H288" t="str">
            <v/>
          </cell>
          <cell r="I288" t="str">
            <v/>
          </cell>
          <cell r="J288" t="str">
            <v/>
          </cell>
          <cell r="K288" t="str">
            <v/>
          </cell>
          <cell r="L288" t="str">
            <v/>
          </cell>
        </row>
        <row r="289">
          <cell r="A289" t="str">
            <v/>
          </cell>
          <cell r="B289" t="str">
            <v/>
          </cell>
          <cell r="C289">
            <v>288</v>
          </cell>
          <cell r="F289" t="str">
            <v/>
          </cell>
          <cell r="G289" t="str">
            <v/>
          </cell>
          <cell r="H289" t="str">
            <v/>
          </cell>
          <cell r="I289" t="str">
            <v/>
          </cell>
          <cell r="J289" t="str">
            <v/>
          </cell>
          <cell r="K289" t="str">
            <v/>
          </cell>
          <cell r="L289" t="str">
            <v/>
          </cell>
        </row>
        <row r="290">
          <cell r="A290" t="str">
            <v/>
          </cell>
          <cell r="B290" t="str">
            <v/>
          </cell>
          <cell r="C290">
            <v>289</v>
          </cell>
          <cell r="F290" t="str">
            <v/>
          </cell>
          <cell r="G290" t="str">
            <v/>
          </cell>
          <cell r="H290" t="str">
            <v/>
          </cell>
          <cell r="I290" t="str">
            <v/>
          </cell>
          <cell r="J290" t="str">
            <v/>
          </cell>
          <cell r="K290" t="str">
            <v/>
          </cell>
          <cell r="L290" t="str">
            <v/>
          </cell>
        </row>
        <row r="291">
          <cell r="A291" t="str">
            <v/>
          </cell>
          <cell r="B291" t="str">
            <v/>
          </cell>
          <cell r="C291">
            <v>290</v>
          </cell>
          <cell r="F291" t="str">
            <v/>
          </cell>
          <cell r="G291" t="str">
            <v/>
          </cell>
          <cell r="H291" t="str">
            <v/>
          </cell>
          <cell r="I291" t="str">
            <v/>
          </cell>
          <cell r="J291" t="str">
            <v/>
          </cell>
          <cell r="K291" t="str">
            <v/>
          </cell>
          <cell r="L291" t="str">
            <v/>
          </cell>
        </row>
        <row r="292">
          <cell r="A292" t="str">
            <v/>
          </cell>
          <cell r="B292" t="str">
            <v/>
          </cell>
          <cell r="C292">
            <v>291</v>
          </cell>
          <cell r="F292" t="str">
            <v/>
          </cell>
          <cell r="G292" t="str">
            <v/>
          </cell>
          <cell r="H292" t="str">
            <v/>
          </cell>
          <cell r="I292" t="str">
            <v/>
          </cell>
          <cell r="J292" t="str">
            <v/>
          </cell>
          <cell r="K292" t="str">
            <v/>
          </cell>
          <cell r="L292" t="str">
            <v/>
          </cell>
        </row>
        <row r="293">
          <cell r="A293" t="str">
            <v/>
          </cell>
          <cell r="B293" t="str">
            <v/>
          </cell>
          <cell r="C293">
            <v>292</v>
          </cell>
          <cell r="F293" t="str">
            <v/>
          </cell>
          <cell r="G293" t="str">
            <v/>
          </cell>
          <cell r="H293" t="str">
            <v/>
          </cell>
          <cell r="I293" t="str">
            <v/>
          </cell>
          <cell r="J293" t="str">
            <v/>
          </cell>
          <cell r="K293" t="str">
            <v/>
          </cell>
          <cell r="L293" t="str">
            <v/>
          </cell>
        </row>
        <row r="294">
          <cell r="A294" t="str">
            <v/>
          </cell>
          <cell r="B294" t="str">
            <v/>
          </cell>
          <cell r="C294">
            <v>293</v>
          </cell>
          <cell r="F294" t="str">
            <v/>
          </cell>
          <cell r="G294" t="str">
            <v/>
          </cell>
          <cell r="H294" t="str">
            <v/>
          </cell>
          <cell r="I294" t="str">
            <v/>
          </cell>
          <cell r="J294" t="str">
            <v/>
          </cell>
          <cell r="K294" t="str">
            <v/>
          </cell>
          <cell r="L294" t="str">
            <v/>
          </cell>
        </row>
        <row r="295">
          <cell r="A295" t="str">
            <v/>
          </cell>
          <cell r="B295" t="str">
            <v/>
          </cell>
          <cell r="C295">
            <v>294</v>
          </cell>
          <cell r="F295" t="str">
            <v/>
          </cell>
          <cell r="G295" t="str">
            <v/>
          </cell>
          <cell r="H295" t="str">
            <v/>
          </cell>
          <cell r="I295" t="str">
            <v/>
          </cell>
          <cell r="J295" t="str">
            <v/>
          </cell>
          <cell r="K295" t="str">
            <v/>
          </cell>
          <cell r="L295" t="str">
            <v/>
          </cell>
        </row>
        <row r="296">
          <cell r="A296" t="str">
            <v/>
          </cell>
          <cell r="B296" t="str">
            <v/>
          </cell>
          <cell r="C296">
            <v>295</v>
          </cell>
          <cell r="F296" t="str">
            <v/>
          </cell>
          <cell r="G296" t="str">
            <v/>
          </cell>
          <cell r="H296" t="str">
            <v/>
          </cell>
          <cell r="I296" t="str">
            <v/>
          </cell>
          <cell r="J296" t="str">
            <v/>
          </cell>
          <cell r="K296" t="str">
            <v/>
          </cell>
          <cell r="L296" t="str">
            <v/>
          </cell>
        </row>
        <row r="297">
          <cell r="A297" t="str">
            <v/>
          </cell>
          <cell r="B297" t="str">
            <v/>
          </cell>
          <cell r="C297">
            <v>296</v>
          </cell>
          <cell r="F297" t="str">
            <v/>
          </cell>
          <cell r="G297" t="str">
            <v/>
          </cell>
          <cell r="H297" t="str">
            <v/>
          </cell>
          <cell r="I297" t="str">
            <v/>
          </cell>
          <cell r="J297" t="str">
            <v/>
          </cell>
          <cell r="K297" t="str">
            <v/>
          </cell>
          <cell r="L297" t="str">
            <v/>
          </cell>
        </row>
        <row r="298">
          <cell r="A298" t="str">
            <v/>
          </cell>
          <cell r="B298" t="str">
            <v/>
          </cell>
          <cell r="C298">
            <v>297</v>
          </cell>
          <cell r="F298" t="str">
            <v/>
          </cell>
          <cell r="G298" t="str">
            <v/>
          </cell>
          <cell r="H298" t="str">
            <v/>
          </cell>
          <cell r="I298" t="str">
            <v/>
          </cell>
          <cell r="J298" t="str">
            <v/>
          </cell>
          <cell r="K298" t="str">
            <v/>
          </cell>
          <cell r="L298" t="str">
            <v/>
          </cell>
        </row>
        <row r="299">
          <cell r="A299" t="str">
            <v/>
          </cell>
          <cell r="B299" t="str">
            <v/>
          </cell>
          <cell r="C299">
            <v>298</v>
          </cell>
          <cell r="F299" t="str">
            <v/>
          </cell>
          <cell r="G299" t="str">
            <v/>
          </cell>
          <cell r="H299" t="str">
            <v/>
          </cell>
          <cell r="I299" t="str">
            <v/>
          </cell>
          <cell r="J299" t="str">
            <v/>
          </cell>
          <cell r="K299" t="str">
            <v/>
          </cell>
          <cell r="L299" t="str">
            <v/>
          </cell>
        </row>
        <row r="300">
          <cell r="A300" t="str">
            <v/>
          </cell>
          <cell r="B300" t="str">
            <v/>
          </cell>
          <cell r="C300">
            <v>299</v>
          </cell>
          <cell r="F300" t="str">
            <v/>
          </cell>
          <cell r="G300" t="str">
            <v/>
          </cell>
          <cell r="H300" t="str">
            <v/>
          </cell>
          <cell r="I300" t="str">
            <v/>
          </cell>
          <cell r="J300" t="str">
            <v/>
          </cell>
          <cell r="K300" t="str">
            <v/>
          </cell>
          <cell r="L300" t="str">
            <v/>
          </cell>
        </row>
        <row r="301">
          <cell r="A301" t="str">
            <v/>
          </cell>
          <cell r="B301" t="str">
            <v/>
          </cell>
          <cell r="C301">
            <v>300</v>
          </cell>
          <cell r="F301" t="str">
            <v/>
          </cell>
          <cell r="G301" t="str">
            <v/>
          </cell>
          <cell r="H301" t="str">
            <v/>
          </cell>
          <cell r="I301" t="str">
            <v/>
          </cell>
          <cell r="J301" t="str">
            <v/>
          </cell>
          <cell r="K301" t="str">
            <v/>
          </cell>
          <cell r="L301" t="str">
            <v/>
          </cell>
        </row>
        <row r="302">
          <cell r="A302" t="str">
            <v/>
          </cell>
          <cell r="B302" t="str">
            <v/>
          </cell>
          <cell r="C302">
            <v>301</v>
          </cell>
          <cell r="F302" t="str">
            <v/>
          </cell>
          <cell r="G302" t="str">
            <v/>
          </cell>
          <cell r="H302" t="str">
            <v/>
          </cell>
          <cell r="I302" t="str">
            <v/>
          </cell>
          <cell r="J302" t="str">
            <v/>
          </cell>
          <cell r="K302" t="str">
            <v/>
          </cell>
          <cell r="L302" t="str">
            <v/>
          </cell>
        </row>
        <row r="303">
          <cell r="A303" t="str">
            <v/>
          </cell>
          <cell r="B303" t="str">
            <v/>
          </cell>
          <cell r="C303">
            <v>302</v>
          </cell>
          <cell r="F303" t="str">
            <v/>
          </cell>
          <cell r="G303" t="str">
            <v/>
          </cell>
          <cell r="H303" t="str">
            <v/>
          </cell>
          <cell r="I303" t="str">
            <v/>
          </cell>
          <cell r="J303" t="str">
            <v/>
          </cell>
          <cell r="K303" t="str">
            <v/>
          </cell>
          <cell r="L303" t="str">
            <v/>
          </cell>
        </row>
        <row r="304">
          <cell r="A304" t="str">
            <v/>
          </cell>
          <cell r="B304" t="str">
            <v/>
          </cell>
          <cell r="C304">
            <v>303</v>
          </cell>
          <cell r="F304" t="str">
            <v/>
          </cell>
          <cell r="G304" t="str">
            <v/>
          </cell>
          <cell r="H304" t="str">
            <v/>
          </cell>
          <cell r="I304" t="str">
            <v/>
          </cell>
          <cell r="J304" t="str">
            <v/>
          </cell>
          <cell r="K304" t="str">
            <v/>
          </cell>
          <cell r="L304" t="str">
            <v/>
          </cell>
        </row>
        <row r="305">
          <cell r="A305" t="str">
            <v/>
          </cell>
          <cell r="B305" t="str">
            <v/>
          </cell>
          <cell r="C305">
            <v>304</v>
          </cell>
          <cell r="F305" t="str">
            <v/>
          </cell>
          <cell r="G305" t="str">
            <v/>
          </cell>
          <cell r="H305" t="str">
            <v/>
          </cell>
          <cell r="I305" t="str">
            <v/>
          </cell>
          <cell r="J305" t="str">
            <v/>
          </cell>
          <cell r="K305" t="str">
            <v/>
          </cell>
          <cell r="L305" t="str">
            <v/>
          </cell>
        </row>
        <row r="306">
          <cell r="A306" t="str">
            <v/>
          </cell>
          <cell r="B306" t="str">
            <v/>
          </cell>
          <cell r="C306">
            <v>305</v>
          </cell>
          <cell r="F306" t="str">
            <v/>
          </cell>
          <cell r="G306" t="str">
            <v/>
          </cell>
          <cell r="H306" t="str">
            <v/>
          </cell>
          <cell r="I306" t="str">
            <v/>
          </cell>
          <cell r="J306" t="str">
            <v/>
          </cell>
          <cell r="K306" t="str">
            <v/>
          </cell>
          <cell r="L306" t="str">
            <v/>
          </cell>
        </row>
        <row r="307">
          <cell r="A307" t="str">
            <v/>
          </cell>
          <cell r="B307" t="str">
            <v/>
          </cell>
          <cell r="C307">
            <v>306</v>
          </cell>
          <cell r="F307" t="str">
            <v/>
          </cell>
          <cell r="G307" t="str">
            <v/>
          </cell>
          <cell r="H307" t="str">
            <v/>
          </cell>
          <cell r="I307" t="str">
            <v/>
          </cell>
          <cell r="J307" t="str">
            <v/>
          </cell>
          <cell r="K307" t="str">
            <v/>
          </cell>
          <cell r="L307" t="str">
            <v/>
          </cell>
        </row>
        <row r="308">
          <cell r="A308" t="str">
            <v/>
          </cell>
          <cell r="B308" t="str">
            <v/>
          </cell>
          <cell r="C308">
            <v>307</v>
          </cell>
          <cell r="F308" t="str">
            <v/>
          </cell>
          <cell r="G308" t="str">
            <v/>
          </cell>
          <cell r="H308" t="str">
            <v/>
          </cell>
          <cell r="I308" t="str">
            <v/>
          </cell>
          <cell r="J308" t="str">
            <v/>
          </cell>
          <cell r="K308" t="str">
            <v/>
          </cell>
          <cell r="L308" t="str">
            <v/>
          </cell>
        </row>
        <row r="309">
          <cell r="A309" t="str">
            <v/>
          </cell>
          <cell r="B309" t="str">
            <v/>
          </cell>
          <cell r="C309">
            <v>308</v>
          </cell>
          <cell r="F309" t="str">
            <v/>
          </cell>
          <cell r="G309" t="str">
            <v/>
          </cell>
          <cell r="H309" t="str">
            <v/>
          </cell>
          <cell r="I309" t="str">
            <v/>
          </cell>
          <cell r="J309" t="str">
            <v/>
          </cell>
          <cell r="K309" t="str">
            <v/>
          </cell>
          <cell r="L309" t="str">
            <v/>
          </cell>
        </row>
        <row r="310">
          <cell r="A310" t="str">
            <v/>
          </cell>
          <cell r="B310" t="str">
            <v/>
          </cell>
          <cell r="C310">
            <v>309</v>
          </cell>
          <cell r="F310" t="str">
            <v/>
          </cell>
          <cell r="G310" t="str">
            <v/>
          </cell>
          <cell r="H310" t="str">
            <v/>
          </cell>
          <cell r="I310" t="str">
            <v/>
          </cell>
          <cell r="J310" t="str">
            <v/>
          </cell>
          <cell r="K310" t="str">
            <v/>
          </cell>
          <cell r="L310" t="str">
            <v/>
          </cell>
        </row>
        <row r="311">
          <cell r="A311" t="str">
            <v/>
          </cell>
          <cell r="B311" t="str">
            <v/>
          </cell>
          <cell r="C311">
            <v>310</v>
          </cell>
          <cell r="F311" t="str">
            <v/>
          </cell>
          <cell r="G311" t="str">
            <v/>
          </cell>
          <cell r="H311" t="str">
            <v/>
          </cell>
          <cell r="I311" t="str">
            <v/>
          </cell>
          <cell r="J311" t="str">
            <v/>
          </cell>
          <cell r="K311" t="str">
            <v/>
          </cell>
          <cell r="L311" t="str">
            <v/>
          </cell>
        </row>
        <row r="312">
          <cell r="A312" t="str">
            <v/>
          </cell>
          <cell r="B312" t="str">
            <v/>
          </cell>
          <cell r="C312">
            <v>311</v>
          </cell>
          <cell r="F312" t="str">
            <v/>
          </cell>
          <cell r="G312" t="str">
            <v/>
          </cell>
          <cell r="H312" t="str">
            <v/>
          </cell>
          <cell r="I312" t="str">
            <v/>
          </cell>
          <cell r="J312" t="str">
            <v/>
          </cell>
          <cell r="K312" t="str">
            <v/>
          </cell>
          <cell r="L312" t="str">
            <v/>
          </cell>
        </row>
        <row r="313">
          <cell r="A313" t="str">
            <v/>
          </cell>
          <cell r="B313" t="str">
            <v/>
          </cell>
          <cell r="C313">
            <v>312</v>
          </cell>
          <cell r="F313" t="str">
            <v/>
          </cell>
          <cell r="G313" t="str">
            <v/>
          </cell>
          <cell r="H313" t="str">
            <v/>
          </cell>
          <cell r="I313" t="str">
            <v/>
          </cell>
          <cell r="J313" t="str">
            <v/>
          </cell>
          <cell r="K313" t="str">
            <v/>
          </cell>
          <cell r="L313" t="str">
            <v/>
          </cell>
        </row>
        <row r="314">
          <cell r="A314" t="str">
            <v/>
          </cell>
          <cell r="B314" t="str">
            <v/>
          </cell>
          <cell r="C314">
            <v>313</v>
          </cell>
          <cell r="F314" t="str">
            <v/>
          </cell>
          <cell r="G314" t="str">
            <v/>
          </cell>
          <cell r="H314" t="str">
            <v/>
          </cell>
          <cell r="I314" t="str">
            <v/>
          </cell>
          <cell r="J314" t="str">
            <v/>
          </cell>
          <cell r="K314" t="str">
            <v/>
          </cell>
          <cell r="L314" t="str">
            <v/>
          </cell>
        </row>
        <row r="315">
          <cell r="A315" t="str">
            <v/>
          </cell>
          <cell r="B315" t="str">
            <v/>
          </cell>
          <cell r="C315">
            <v>314</v>
          </cell>
          <cell r="F315" t="str">
            <v/>
          </cell>
          <cell r="G315" t="str">
            <v/>
          </cell>
          <cell r="H315" t="str">
            <v/>
          </cell>
          <cell r="I315" t="str">
            <v/>
          </cell>
          <cell r="J315" t="str">
            <v/>
          </cell>
          <cell r="K315" t="str">
            <v/>
          </cell>
          <cell r="L315" t="str">
            <v/>
          </cell>
        </row>
        <row r="316">
          <cell r="A316" t="str">
            <v/>
          </cell>
          <cell r="B316" t="str">
            <v/>
          </cell>
          <cell r="C316">
            <v>315</v>
          </cell>
          <cell r="F316" t="str">
            <v/>
          </cell>
          <cell r="G316" t="str">
            <v/>
          </cell>
          <cell r="H316" t="str">
            <v/>
          </cell>
          <cell r="I316" t="str">
            <v/>
          </cell>
          <cell r="J316" t="str">
            <v/>
          </cell>
          <cell r="K316" t="str">
            <v/>
          </cell>
          <cell r="L316" t="str">
            <v/>
          </cell>
        </row>
        <row r="317">
          <cell r="A317" t="str">
            <v/>
          </cell>
          <cell r="B317" t="str">
            <v/>
          </cell>
          <cell r="C317">
            <v>316</v>
          </cell>
          <cell r="F317" t="str">
            <v/>
          </cell>
          <cell r="G317" t="str">
            <v/>
          </cell>
          <cell r="H317" t="str">
            <v/>
          </cell>
          <cell r="I317" t="str">
            <v/>
          </cell>
          <cell r="J317" t="str">
            <v/>
          </cell>
          <cell r="K317" t="str">
            <v/>
          </cell>
          <cell r="L317" t="str">
            <v/>
          </cell>
        </row>
        <row r="318">
          <cell r="A318" t="str">
            <v/>
          </cell>
          <cell r="B318" t="str">
            <v/>
          </cell>
          <cell r="C318">
            <v>317</v>
          </cell>
          <cell r="F318" t="str">
            <v/>
          </cell>
          <cell r="G318" t="str">
            <v/>
          </cell>
          <cell r="H318" t="str">
            <v/>
          </cell>
          <cell r="I318" t="str">
            <v/>
          </cell>
          <cell r="J318" t="str">
            <v/>
          </cell>
          <cell r="K318" t="str">
            <v/>
          </cell>
          <cell r="L318" t="str">
            <v/>
          </cell>
        </row>
        <row r="319">
          <cell r="A319" t="str">
            <v/>
          </cell>
          <cell r="B319" t="str">
            <v/>
          </cell>
          <cell r="C319">
            <v>318</v>
          </cell>
          <cell r="F319" t="str">
            <v/>
          </cell>
          <cell r="G319" t="str">
            <v/>
          </cell>
          <cell r="H319" t="str">
            <v/>
          </cell>
          <cell r="I319" t="str">
            <v/>
          </cell>
          <cell r="J319" t="str">
            <v/>
          </cell>
          <cell r="K319" t="str">
            <v/>
          </cell>
          <cell r="L319" t="str">
            <v/>
          </cell>
        </row>
        <row r="320">
          <cell r="A320" t="str">
            <v/>
          </cell>
          <cell r="B320" t="str">
            <v/>
          </cell>
          <cell r="C320">
            <v>319</v>
          </cell>
          <cell r="F320" t="str">
            <v/>
          </cell>
          <cell r="G320" t="str">
            <v/>
          </cell>
          <cell r="H320" t="str">
            <v/>
          </cell>
          <cell r="I320" t="str">
            <v/>
          </cell>
          <cell r="J320" t="str">
            <v/>
          </cell>
          <cell r="K320" t="str">
            <v/>
          </cell>
          <cell r="L320" t="str">
            <v/>
          </cell>
        </row>
        <row r="321">
          <cell r="A321" t="str">
            <v/>
          </cell>
          <cell r="B321" t="str">
            <v/>
          </cell>
          <cell r="C321">
            <v>320</v>
          </cell>
          <cell r="F321" t="str">
            <v/>
          </cell>
          <cell r="G321" t="str">
            <v/>
          </cell>
          <cell r="H321" t="str">
            <v/>
          </cell>
          <cell r="I321" t="str">
            <v/>
          </cell>
          <cell r="J321" t="str">
            <v/>
          </cell>
          <cell r="K321" t="str">
            <v/>
          </cell>
          <cell r="L321" t="str">
            <v/>
          </cell>
        </row>
        <row r="322">
          <cell r="A322" t="str">
            <v/>
          </cell>
          <cell r="B322" t="str">
            <v/>
          </cell>
          <cell r="C322">
            <v>321</v>
          </cell>
          <cell r="F322" t="str">
            <v/>
          </cell>
          <cell r="G322" t="str">
            <v/>
          </cell>
          <cell r="H322" t="str">
            <v/>
          </cell>
          <cell r="I322" t="str">
            <v/>
          </cell>
          <cell r="J322" t="str">
            <v/>
          </cell>
          <cell r="K322" t="str">
            <v/>
          </cell>
          <cell r="L322" t="str">
            <v/>
          </cell>
        </row>
        <row r="323">
          <cell r="A323" t="str">
            <v/>
          </cell>
          <cell r="B323" t="str">
            <v/>
          </cell>
          <cell r="C323">
            <v>322</v>
          </cell>
          <cell r="F323" t="str">
            <v/>
          </cell>
          <cell r="G323" t="str">
            <v/>
          </cell>
          <cell r="H323" t="str">
            <v/>
          </cell>
          <cell r="I323" t="str">
            <v/>
          </cell>
          <cell r="J323" t="str">
            <v/>
          </cell>
          <cell r="K323" t="str">
            <v/>
          </cell>
          <cell r="L323" t="str">
            <v/>
          </cell>
        </row>
        <row r="324">
          <cell r="A324" t="str">
            <v/>
          </cell>
          <cell r="B324" t="str">
            <v/>
          </cell>
          <cell r="C324">
            <v>323</v>
          </cell>
          <cell r="F324" t="str">
            <v/>
          </cell>
          <cell r="G324" t="str">
            <v/>
          </cell>
          <cell r="H324" t="str">
            <v/>
          </cell>
          <cell r="I324" t="str">
            <v/>
          </cell>
          <cell r="J324" t="str">
            <v/>
          </cell>
          <cell r="K324" t="str">
            <v/>
          </cell>
          <cell r="L324" t="str">
            <v/>
          </cell>
        </row>
        <row r="325">
          <cell r="A325" t="str">
            <v/>
          </cell>
          <cell r="B325" t="str">
            <v/>
          </cell>
          <cell r="C325">
            <v>324</v>
          </cell>
          <cell r="F325" t="str">
            <v/>
          </cell>
          <cell r="G325" t="str">
            <v/>
          </cell>
          <cell r="H325" t="str">
            <v/>
          </cell>
          <cell r="I325" t="str">
            <v/>
          </cell>
          <cell r="J325" t="str">
            <v/>
          </cell>
          <cell r="K325" t="str">
            <v/>
          </cell>
          <cell r="L325" t="str">
            <v/>
          </cell>
        </row>
        <row r="326">
          <cell r="A326" t="str">
            <v/>
          </cell>
          <cell r="B326" t="str">
            <v/>
          </cell>
          <cell r="C326">
            <v>325</v>
          </cell>
          <cell r="F326" t="str">
            <v/>
          </cell>
          <cell r="G326" t="str">
            <v/>
          </cell>
          <cell r="H326" t="str">
            <v/>
          </cell>
          <cell r="I326" t="str">
            <v/>
          </cell>
          <cell r="J326" t="str">
            <v/>
          </cell>
          <cell r="K326" t="str">
            <v/>
          </cell>
          <cell r="L326" t="str">
            <v/>
          </cell>
        </row>
        <row r="327">
          <cell r="A327" t="str">
            <v/>
          </cell>
          <cell r="B327" t="str">
            <v/>
          </cell>
          <cell r="C327">
            <v>326</v>
          </cell>
          <cell r="F327" t="str">
            <v/>
          </cell>
          <cell r="G327" t="str">
            <v/>
          </cell>
          <cell r="H327" t="str">
            <v/>
          </cell>
          <cell r="I327" t="str">
            <v/>
          </cell>
          <cell r="J327" t="str">
            <v/>
          </cell>
          <cell r="K327" t="str">
            <v/>
          </cell>
          <cell r="L327" t="str">
            <v/>
          </cell>
        </row>
        <row r="328">
          <cell r="A328" t="str">
            <v/>
          </cell>
          <cell r="B328" t="str">
            <v/>
          </cell>
          <cell r="C328">
            <v>327</v>
          </cell>
          <cell r="F328" t="str">
            <v/>
          </cell>
          <cell r="G328" t="str">
            <v/>
          </cell>
          <cell r="H328" t="str">
            <v/>
          </cell>
          <cell r="I328" t="str">
            <v/>
          </cell>
          <cell r="J328" t="str">
            <v/>
          </cell>
          <cell r="K328" t="str">
            <v/>
          </cell>
          <cell r="L328" t="str">
            <v/>
          </cell>
        </row>
        <row r="329">
          <cell r="A329" t="str">
            <v/>
          </cell>
          <cell r="B329" t="str">
            <v/>
          </cell>
          <cell r="C329">
            <v>328</v>
          </cell>
          <cell r="F329" t="str">
            <v/>
          </cell>
          <cell r="G329" t="str">
            <v/>
          </cell>
          <cell r="H329" t="str">
            <v/>
          </cell>
          <cell r="I329" t="str">
            <v/>
          </cell>
          <cell r="J329" t="str">
            <v/>
          </cell>
          <cell r="K329" t="str">
            <v/>
          </cell>
          <cell r="L329" t="str">
            <v/>
          </cell>
        </row>
        <row r="330">
          <cell r="A330" t="str">
            <v/>
          </cell>
          <cell r="B330" t="str">
            <v/>
          </cell>
          <cell r="C330">
            <v>329</v>
          </cell>
          <cell r="F330" t="str">
            <v/>
          </cell>
          <cell r="G330" t="str">
            <v/>
          </cell>
          <cell r="H330" t="str">
            <v/>
          </cell>
          <cell r="I330" t="str">
            <v/>
          </cell>
          <cell r="J330" t="str">
            <v/>
          </cell>
          <cell r="K330" t="str">
            <v/>
          </cell>
          <cell r="L330" t="str">
            <v/>
          </cell>
        </row>
        <row r="331">
          <cell r="A331" t="str">
            <v/>
          </cell>
          <cell r="B331" t="str">
            <v/>
          </cell>
          <cell r="C331">
            <v>330</v>
          </cell>
          <cell r="F331" t="str">
            <v/>
          </cell>
          <cell r="G331" t="str">
            <v/>
          </cell>
          <cell r="H331" t="str">
            <v/>
          </cell>
          <cell r="I331" t="str">
            <v/>
          </cell>
          <cell r="J331" t="str">
            <v/>
          </cell>
          <cell r="K331" t="str">
            <v/>
          </cell>
          <cell r="L331" t="str">
            <v/>
          </cell>
        </row>
        <row r="332">
          <cell r="A332" t="str">
            <v/>
          </cell>
          <cell r="B332" t="str">
            <v/>
          </cell>
          <cell r="C332">
            <v>331</v>
          </cell>
          <cell r="F332" t="str">
            <v/>
          </cell>
          <cell r="G332" t="str">
            <v/>
          </cell>
          <cell r="H332" t="str">
            <v/>
          </cell>
          <cell r="I332" t="str">
            <v/>
          </cell>
          <cell r="J332" t="str">
            <v/>
          </cell>
          <cell r="K332" t="str">
            <v/>
          </cell>
          <cell r="L332" t="str">
            <v/>
          </cell>
        </row>
        <row r="333">
          <cell r="A333" t="str">
            <v/>
          </cell>
          <cell r="B333" t="str">
            <v/>
          </cell>
          <cell r="C333">
            <v>332</v>
          </cell>
          <cell r="F333" t="str">
            <v/>
          </cell>
          <cell r="G333" t="str">
            <v/>
          </cell>
          <cell r="H333" t="str">
            <v/>
          </cell>
          <cell r="I333" t="str">
            <v/>
          </cell>
          <cell r="J333" t="str">
            <v/>
          </cell>
          <cell r="K333" t="str">
            <v/>
          </cell>
          <cell r="L333" t="str">
            <v/>
          </cell>
        </row>
        <row r="334">
          <cell r="A334" t="str">
            <v/>
          </cell>
          <cell r="B334" t="str">
            <v/>
          </cell>
          <cell r="C334">
            <v>333</v>
          </cell>
          <cell r="F334" t="str">
            <v/>
          </cell>
          <cell r="G334" t="str">
            <v/>
          </cell>
          <cell r="H334" t="str">
            <v/>
          </cell>
          <cell r="I334" t="str">
            <v/>
          </cell>
          <cell r="J334" t="str">
            <v/>
          </cell>
          <cell r="K334" t="str">
            <v/>
          </cell>
          <cell r="L334" t="str">
            <v/>
          </cell>
        </row>
        <row r="335">
          <cell r="A335" t="str">
            <v/>
          </cell>
          <cell r="B335" t="str">
            <v/>
          </cell>
          <cell r="C335">
            <v>334</v>
          </cell>
          <cell r="F335" t="str">
            <v/>
          </cell>
          <cell r="G335" t="str">
            <v/>
          </cell>
          <cell r="H335" t="str">
            <v/>
          </cell>
          <cell r="I335" t="str">
            <v/>
          </cell>
          <cell r="J335" t="str">
            <v/>
          </cell>
          <cell r="K335" t="str">
            <v/>
          </cell>
          <cell r="L335" t="str">
            <v/>
          </cell>
        </row>
        <row r="336">
          <cell r="A336" t="str">
            <v/>
          </cell>
          <cell r="B336" t="str">
            <v/>
          </cell>
          <cell r="C336">
            <v>335</v>
          </cell>
          <cell r="F336" t="str">
            <v/>
          </cell>
          <cell r="G336" t="str">
            <v/>
          </cell>
          <cell r="H336" t="str">
            <v/>
          </cell>
          <cell r="I336" t="str">
            <v/>
          </cell>
          <cell r="J336" t="str">
            <v/>
          </cell>
          <cell r="K336" t="str">
            <v/>
          </cell>
          <cell r="L336" t="str">
            <v/>
          </cell>
        </row>
        <row r="337">
          <cell r="A337" t="str">
            <v/>
          </cell>
          <cell r="B337" t="str">
            <v/>
          </cell>
          <cell r="C337">
            <v>336</v>
          </cell>
          <cell r="F337" t="str">
            <v/>
          </cell>
          <cell r="G337" t="str">
            <v/>
          </cell>
          <cell r="H337" t="str">
            <v/>
          </cell>
          <cell r="I337" t="str">
            <v/>
          </cell>
          <cell r="J337" t="str">
            <v/>
          </cell>
          <cell r="K337" t="str">
            <v/>
          </cell>
          <cell r="L337" t="str">
            <v/>
          </cell>
        </row>
        <row r="338">
          <cell r="A338" t="str">
            <v/>
          </cell>
          <cell r="B338" t="str">
            <v/>
          </cell>
          <cell r="C338">
            <v>337</v>
          </cell>
          <cell r="F338" t="str">
            <v/>
          </cell>
          <cell r="G338" t="str">
            <v/>
          </cell>
          <cell r="H338" t="str">
            <v/>
          </cell>
          <cell r="I338" t="str">
            <v/>
          </cell>
          <cell r="J338" t="str">
            <v/>
          </cell>
          <cell r="K338" t="str">
            <v/>
          </cell>
          <cell r="L338" t="str">
            <v/>
          </cell>
        </row>
        <row r="339">
          <cell r="A339" t="str">
            <v/>
          </cell>
          <cell r="B339" t="str">
            <v/>
          </cell>
          <cell r="C339">
            <v>338</v>
          </cell>
          <cell r="F339" t="str">
            <v/>
          </cell>
          <cell r="G339" t="str">
            <v/>
          </cell>
          <cell r="H339" t="str">
            <v/>
          </cell>
          <cell r="I339" t="str">
            <v/>
          </cell>
          <cell r="J339" t="str">
            <v/>
          </cell>
          <cell r="K339" t="str">
            <v/>
          </cell>
          <cell r="L339" t="str">
            <v/>
          </cell>
        </row>
        <row r="340">
          <cell r="A340" t="str">
            <v/>
          </cell>
          <cell r="B340" t="str">
            <v/>
          </cell>
          <cell r="C340">
            <v>339</v>
          </cell>
          <cell r="F340" t="str">
            <v/>
          </cell>
          <cell r="G340" t="str">
            <v/>
          </cell>
          <cell r="H340" t="str">
            <v/>
          </cell>
          <cell r="I340" t="str">
            <v/>
          </cell>
          <cell r="J340" t="str">
            <v/>
          </cell>
          <cell r="K340" t="str">
            <v/>
          </cell>
          <cell r="L340" t="str">
            <v/>
          </cell>
        </row>
        <row r="341">
          <cell r="A341" t="str">
            <v/>
          </cell>
          <cell r="B341" t="str">
            <v/>
          </cell>
          <cell r="C341">
            <v>340</v>
          </cell>
          <cell r="F341" t="str">
            <v/>
          </cell>
          <cell r="G341" t="str">
            <v/>
          </cell>
          <cell r="H341" t="str">
            <v/>
          </cell>
          <cell r="I341" t="str">
            <v/>
          </cell>
          <cell r="J341" t="str">
            <v/>
          </cell>
          <cell r="K341" t="str">
            <v/>
          </cell>
          <cell r="L341" t="str">
            <v/>
          </cell>
        </row>
        <row r="342">
          <cell r="A342" t="str">
            <v/>
          </cell>
          <cell r="B342" t="str">
            <v/>
          </cell>
          <cell r="C342">
            <v>341</v>
          </cell>
          <cell r="F342" t="str">
            <v/>
          </cell>
          <cell r="G342" t="str">
            <v/>
          </cell>
          <cell r="H342" t="str">
            <v/>
          </cell>
          <cell r="I342" t="str">
            <v/>
          </cell>
          <cell r="J342" t="str">
            <v/>
          </cell>
          <cell r="K342" t="str">
            <v/>
          </cell>
          <cell r="L342" t="str">
            <v/>
          </cell>
        </row>
        <row r="343">
          <cell r="A343" t="str">
            <v/>
          </cell>
          <cell r="B343" t="str">
            <v/>
          </cell>
          <cell r="C343">
            <v>342</v>
          </cell>
          <cell r="F343" t="str">
            <v/>
          </cell>
          <cell r="G343" t="str">
            <v/>
          </cell>
          <cell r="H343" t="str">
            <v/>
          </cell>
          <cell r="I343" t="str">
            <v/>
          </cell>
          <cell r="J343" t="str">
            <v/>
          </cell>
          <cell r="K343" t="str">
            <v/>
          </cell>
          <cell r="L343" t="str">
            <v/>
          </cell>
        </row>
        <row r="344">
          <cell r="A344" t="str">
            <v/>
          </cell>
          <cell r="B344" t="str">
            <v/>
          </cell>
          <cell r="C344">
            <v>343</v>
          </cell>
          <cell r="F344" t="str">
            <v/>
          </cell>
          <cell r="G344" t="str">
            <v/>
          </cell>
          <cell r="H344" t="str">
            <v/>
          </cell>
          <cell r="I344" t="str">
            <v/>
          </cell>
          <cell r="J344" t="str">
            <v/>
          </cell>
          <cell r="K344" t="str">
            <v/>
          </cell>
          <cell r="L344" t="str">
            <v/>
          </cell>
        </row>
        <row r="345">
          <cell r="A345" t="str">
            <v/>
          </cell>
          <cell r="B345" t="str">
            <v/>
          </cell>
          <cell r="C345">
            <v>344</v>
          </cell>
          <cell r="F345" t="str">
            <v/>
          </cell>
          <cell r="G345" t="str">
            <v/>
          </cell>
          <cell r="H345" t="str">
            <v/>
          </cell>
          <cell r="I345" t="str">
            <v/>
          </cell>
          <cell r="J345" t="str">
            <v/>
          </cell>
          <cell r="K345" t="str">
            <v/>
          </cell>
          <cell r="L345" t="str">
            <v/>
          </cell>
        </row>
        <row r="346">
          <cell r="A346" t="str">
            <v/>
          </cell>
          <cell r="B346" t="str">
            <v/>
          </cell>
          <cell r="C346">
            <v>345</v>
          </cell>
          <cell r="F346" t="str">
            <v/>
          </cell>
          <cell r="G346" t="str">
            <v/>
          </cell>
          <cell r="H346" t="str">
            <v/>
          </cell>
          <cell r="I346" t="str">
            <v/>
          </cell>
          <cell r="J346" t="str">
            <v/>
          </cell>
          <cell r="K346" t="str">
            <v/>
          </cell>
          <cell r="L346" t="str">
            <v/>
          </cell>
        </row>
        <row r="347">
          <cell r="A347" t="str">
            <v/>
          </cell>
          <cell r="B347" t="str">
            <v/>
          </cell>
          <cell r="C347">
            <v>346</v>
          </cell>
          <cell r="F347" t="str">
            <v/>
          </cell>
          <cell r="G347" t="str">
            <v/>
          </cell>
          <cell r="H347" t="str">
            <v/>
          </cell>
          <cell r="I347" t="str">
            <v/>
          </cell>
          <cell r="J347" t="str">
            <v/>
          </cell>
          <cell r="K347" t="str">
            <v/>
          </cell>
          <cell r="L347" t="str">
            <v/>
          </cell>
        </row>
        <row r="348">
          <cell r="A348" t="str">
            <v/>
          </cell>
          <cell r="B348" t="str">
            <v/>
          </cell>
          <cell r="C348">
            <v>347</v>
          </cell>
          <cell r="F348" t="str">
            <v/>
          </cell>
          <cell r="G348" t="str">
            <v/>
          </cell>
          <cell r="H348" t="str">
            <v/>
          </cell>
          <cell r="I348" t="str">
            <v/>
          </cell>
          <cell r="J348" t="str">
            <v/>
          </cell>
          <cell r="K348" t="str">
            <v/>
          </cell>
          <cell r="L348" t="str">
            <v/>
          </cell>
        </row>
        <row r="349">
          <cell r="A349" t="str">
            <v/>
          </cell>
          <cell r="B349" t="str">
            <v/>
          </cell>
          <cell r="C349">
            <v>348</v>
          </cell>
          <cell r="F349" t="str">
            <v/>
          </cell>
          <cell r="G349" t="str">
            <v/>
          </cell>
          <cell r="H349" t="str">
            <v/>
          </cell>
          <cell r="I349" t="str">
            <v/>
          </cell>
          <cell r="J349" t="str">
            <v/>
          </cell>
          <cell r="K349" t="str">
            <v/>
          </cell>
          <cell r="L349" t="str">
            <v/>
          </cell>
        </row>
        <row r="350">
          <cell r="A350" t="str">
            <v/>
          </cell>
          <cell r="B350" t="str">
            <v/>
          </cell>
          <cell r="C350">
            <v>349</v>
          </cell>
          <cell r="F350" t="str">
            <v/>
          </cell>
          <cell r="G350" t="str">
            <v/>
          </cell>
          <cell r="H350" t="str">
            <v/>
          </cell>
          <cell r="I350" t="str">
            <v/>
          </cell>
          <cell r="J350" t="str">
            <v/>
          </cell>
          <cell r="K350" t="str">
            <v/>
          </cell>
          <cell r="L350" t="str">
            <v/>
          </cell>
        </row>
        <row r="351">
          <cell r="A351" t="str">
            <v/>
          </cell>
          <cell r="B351" t="str">
            <v/>
          </cell>
          <cell r="C351">
            <v>350</v>
          </cell>
          <cell r="F351" t="str">
            <v/>
          </cell>
          <cell r="G351" t="str">
            <v/>
          </cell>
          <cell r="H351" t="str">
            <v/>
          </cell>
          <cell r="I351" t="str">
            <v/>
          </cell>
          <cell r="J351" t="str">
            <v/>
          </cell>
          <cell r="K351" t="str">
            <v/>
          </cell>
          <cell r="L351" t="str">
            <v/>
          </cell>
        </row>
        <row r="352">
          <cell r="A352" t="str">
            <v/>
          </cell>
          <cell r="B352" t="str">
            <v/>
          </cell>
          <cell r="C352">
            <v>351</v>
          </cell>
          <cell r="F352" t="str">
            <v/>
          </cell>
          <cell r="G352" t="str">
            <v/>
          </cell>
          <cell r="H352" t="str">
            <v/>
          </cell>
          <cell r="I352" t="str">
            <v/>
          </cell>
          <cell r="J352" t="str">
            <v/>
          </cell>
          <cell r="K352" t="str">
            <v/>
          </cell>
          <cell r="L352" t="str">
            <v/>
          </cell>
        </row>
        <row r="353">
          <cell r="A353" t="str">
            <v/>
          </cell>
          <cell r="B353" t="str">
            <v/>
          </cell>
          <cell r="C353">
            <v>352</v>
          </cell>
          <cell r="F353" t="str">
            <v/>
          </cell>
          <cell r="G353" t="str">
            <v/>
          </cell>
          <cell r="H353" t="str">
            <v/>
          </cell>
          <cell r="I353" t="str">
            <v/>
          </cell>
          <cell r="J353" t="str">
            <v/>
          </cell>
          <cell r="K353" t="str">
            <v/>
          </cell>
          <cell r="L353" t="str">
            <v/>
          </cell>
        </row>
        <row r="354">
          <cell r="A354" t="str">
            <v/>
          </cell>
          <cell r="B354" t="str">
            <v/>
          </cell>
          <cell r="C354">
            <v>353</v>
          </cell>
          <cell r="F354" t="str">
            <v/>
          </cell>
          <cell r="G354" t="str">
            <v/>
          </cell>
          <cell r="H354" t="str">
            <v/>
          </cell>
          <cell r="I354" t="str">
            <v/>
          </cell>
          <cell r="J354" t="str">
            <v/>
          </cell>
          <cell r="K354" t="str">
            <v/>
          </cell>
          <cell r="L354" t="str">
            <v/>
          </cell>
        </row>
        <row r="355">
          <cell r="A355" t="str">
            <v/>
          </cell>
          <cell r="B355" t="str">
            <v/>
          </cell>
          <cell r="C355">
            <v>354</v>
          </cell>
          <cell r="F355" t="str">
            <v/>
          </cell>
          <cell r="G355" t="str">
            <v/>
          </cell>
          <cell r="H355" t="str">
            <v/>
          </cell>
          <cell r="I355" t="str">
            <v/>
          </cell>
          <cell r="J355" t="str">
            <v/>
          </cell>
          <cell r="K355" t="str">
            <v/>
          </cell>
          <cell r="L355" t="str">
            <v/>
          </cell>
        </row>
        <row r="356">
          <cell r="A356" t="str">
            <v/>
          </cell>
          <cell r="B356" t="str">
            <v/>
          </cell>
          <cell r="C356">
            <v>355</v>
          </cell>
          <cell r="F356" t="str">
            <v/>
          </cell>
          <cell r="G356" t="str">
            <v/>
          </cell>
          <cell r="H356" t="str">
            <v/>
          </cell>
          <cell r="I356" t="str">
            <v/>
          </cell>
          <cell r="J356" t="str">
            <v/>
          </cell>
          <cell r="K356" t="str">
            <v/>
          </cell>
          <cell r="L356" t="str">
            <v/>
          </cell>
        </row>
        <row r="357">
          <cell r="A357" t="str">
            <v/>
          </cell>
          <cell r="B357" t="str">
            <v/>
          </cell>
          <cell r="C357">
            <v>356</v>
          </cell>
          <cell r="F357" t="str">
            <v/>
          </cell>
          <cell r="G357" t="str">
            <v/>
          </cell>
          <cell r="H357" t="str">
            <v/>
          </cell>
          <cell r="I357" t="str">
            <v/>
          </cell>
          <cell r="J357" t="str">
            <v/>
          </cell>
          <cell r="K357" t="str">
            <v/>
          </cell>
          <cell r="L357" t="str">
            <v/>
          </cell>
        </row>
        <row r="358">
          <cell r="A358" t="str">
            <v/>
          </cell>
          <cell r="B358" t="str">
            <v/>
          </cell>
          <cell r="C358">
            <v>357</v>
          </cell>
          <cell r="F358" t="str">
            <v/>
          </cell>
          <cell r="G358" t="str">
            <v/>
          </cell>
          <cell r="H358" t="str">
            <v/>
          </cell>
          <cell r="I358" t="str">
            <v/>
          </cell>
          <cell r="J358" t="str">
            <v/>
          </cell>
          <cell r="K358" t="str">
            <v/>
          </cell>
          <cell r="L358" t="str">
            <v/>
          </cell>
        </row>
        <row r="359">
          <cell r="A359" t="str">
            <v/>
          </cell>
          <cell r="B359" t="str">
            <v/>
          </cell>
          <cell r="C359">
            <v>358</v>
          </cell>
          <cell r="F359" t="str">
            <v/>
          </cell>
          <cell r="G359" t="str">
            <v/>
          </cell>
          <cell r="H359" t="str">
            <v/>
          </cell>
          <cell r="I359" t="str">
            <v/>
          </cell>
          <cell r="J359" t="str">
            <v/>
          </cell>
          <cell r="K359" t="str">
            <v/>
          </cell>
          <cell r="L359" t="str">
            <v/>
          </cell>
        </row>
        <row r="360">
          <cell r="A360" t="str">
            <v/>
          </cell>
          <cell r="B360" t="str">
            <v/>
          </cell>
          <cell r="C360">
            <v>359</v>
          </cell>
          <cell r="F360" t="str">
            <v/>
          </cell>
          <cell r="G360" t="str">
            <v/>
          </cell>
          <cell r="H360" t="str">
            <v/>
          </cell>
          <cell r="I360" t="str">
            <v/>
          </cell>
          <cell r="J360" t="str">
            <v/>
          </cell>
          <cell r="K360" t="str">
            <v/>
          </cell>
          <cell r="L360" t="str">
            <v/>
          </cell>
        </row>
        <row r="361">
          <cell r="A361" t="str">
            <v/>
          </cell>
          <cell r="B361" t="str">
            <v/>
          </cell>
          <cell r="C361">
            <v>360</v>
          </cell>
          <cell r="F361" t="str">
            <v/>
          </cell>
          <cell r="G361" t="str">
            <v/>
          </cell>
          <cell r="H361" t="str">
            <v/>
          </cell>
          <cell r="I361" t="str">
            <v/>
          </cell>
          <cell r="J361" t="str">
            <v/>
          </cell>
          <cell r="K361" t="str">
            <v/>
          </cell>
          <cell r="L361" t="str">
            <v/>
          </cell>
        </row>
        <row r="362">
          <cell r="A362" t="str">
            <v/>
          </cell>
          <cell r="B362" t="str">
            <v/>
          </cell>
          <cell r="C362">
            <v>361</v>
          </cell>
          <cell r="F362" t="str">
            <v/>
          </cell>
          <cell r="G362" t="str">
            <v/>
          </cell>
          <cell r="H362" t="str">
            <v/>
          </cell>
          <cell r="I362" t="str">
            <v/>
          </cell>
          <cell r="J362" t="str">
            <v/>
          </cell>
          <cell r="K362" t="str">
            <v/>
          </cell>
          <cell r="L362" t="str">
            <v/>
          </cell>
        </row>
        <row r="363">
          <cell r="A363" t="str">
            <v/>
          </cell>
          <cell r="B363" t="str">
            <v/>
          </cell>
          <cell r="C363">
            <v>362</v>
          </cell>
          <cell r="F363" t="str">
            <v/>
          </cell>
          <cell r="G363" t="str">
            <v/>
          </cell>
          <cell r="H363" t="str">
            <v/>
          </cell>
          <cell r="I363" t="str">
            <v/>
          </cell>
          <cell r="J363" t="str">
            <v/>
          </cell>
          <cell r="K363" t="str">
            <v/>
          </cell>
          <cell r="L363" t="str">
            <v/>
          </cell>
        </row>
        <row r="364">
          <cell r="A364" t="str">
            <v/>
          </cell>
          <cell r="B364" t="str">
            <v/>
          </cell>
          <cell r="C364">
            <v>363</v>
          </cell>
          <cell r="F364" t="str">
            <v/>
          </cell>
          <cell r="G364" t="str">
            <v/>
          </cell>
          <cell r="H364" t="str">
            <v/>
          </cell>
          <cell r="I364" t="str">
            <v/>
          </cell>
          <cell r="J364" t="str">
            <v/>
          </cell>
          <cell r="K364" t="str">
            <v/>
          </cell>
          <cell r="L364" t="str">
            <v/>
          </cell>
        </row>
        <row r="365">
          <cell r="A365" t="str">
            <v/>
          </cell>
          <cell r="B365" t="str">
            <v/>
          </cell>
          <cell r="C365">
            <v>364</v>
          </cell>
          <cell r="F365" t="str">
            <v/>
          </cell>
          <cell r="G365" t="str">
            <v/>
          </cell>
          <cell r="H365" t="str">
            <v/>
          </cell>
          <cell r="I365" t="str">
            <v/>
          </cell>
          <cell r="J365" t="str">
            <v/>
          </cell>
          <cell r="K365" t="str">
            <v/>
          </cell>
          <cell r="L365" t="str">
            <v/>
          </cell>
        </row>
        <row r="366">
          <cell r="A366" t="str">
            <v/>
          </cell>
          <cell r="B366" t="str">
            <v/>
          </cell>
          <cell r="C366">
            <v>365</v>
          </cell>
          <cell r="F366" t="str">
            <v/>
          </cell>
          <cell r="G366" t="str">
            <v/>
          </cell>
          <cell r="H366" t="str">
            <v/>
          </cell>
          <cell r="I366" t="str">
            <v/>
          </cell>
          <cell r="J366" t="str">
            <v/>
          </cell>
          <cell r="K366" t="str">
            <v/>
          </cell>
          <cell r="L366" t="str">
            <v/>
          </cell>
        </row>
        <row r="367">
          <cell r="A367" t="str">
            <v/>
          </cell>
          <cell r="B367" t="str">
            <v/>
          </cell>
          <cell r="C367">
            <v>366</v>
          </cell>
          <cell r="F367" t="str">
            <v/>
          </cell>
          <cell r="G367" t="str">
            <v/>
          </cell>
          <cell r="H367" t="str">
            <v/>
          </cell>
          <cell r="I367" t="str">
            <v/>
          </cell>
          <cell r="J367" t="str">
            <v/>
          </cell>
          <cell r="K367" t="str">
            <v/>
          </cell>
          <cell r="L367" t="str">
            <v/>
          </cell>
        </row>
        <row r="368">
          <cell r="A368" t="str">
            <v/>
          </cell>
          <cell r="B368" t="str">
            <v/>
          </cell>
          <cell r="C368">
            <v>367</v>
          </cell>
          <cell r="F368" t="str">
            <v/>
          </cell>
          <cell r="G368" t="str">
            <v/>
          </cell>
          <cell r="H368" t="str">
            <v/>
          </cell>
          <cell r="I368" t="str">
            <v/>
          </cell>
          <cell r="J368" t="str">
            <v/>
          </cell>
          <cell r="K368" t="str">
            <v/>
          </cell>
          <cell r="L368" t="str">
            <v/>
          </cell>
        </row>
        <row r="369">
          <cell r="A369" t="str">
            <v/>
          </cell>
          <cell r="B369" t="str">
            <v/>
          </cell>
          <cell r="C369">
            <v>368</v>
          </cell>
          <cell r="F369" t="str">
            <v/>
          </cell>
          <cell r="G369" t="str">
            <v/>
          </cell>
          <cell r="H369" t="str">
            <v/>
          </cell>
          <cell r="I369" t="str">
            <v/>
          </cell>
          <cell r="J369" t="str">
            <v/>
          </cell>
          <cell r="K369" t="str">
            <v/>
          </cell>
          <cell r="L369" t="str">
            <v/>
          </cell>
        </row>
        <row r="370">
          <cell r="A370" t="str">
            <v/>
          </cell>
          <cell r="B370" t="str">
            <v/>
          </cell>
          <cell r="C370">
            <v>369</v>
          </cell>
          <cell r="F370" t="str">
            <v/>
          </cell>
          <cell r="G370" t="str">
            <v/>
          </cell>
          <cell r="H370" t="str">
            <v/>
          </cell>
          <cell r="I370" t="str">
            <v/>
          </cell>
          <cell r="J370" t="str">
            <v/>
          </cell>
          <cell r="K370" t="str">
            <v/>
          </cell>
          <cell r="L370" t="str">
            <v/>
          </cell>
        </row>
        <row r="371">
          <cell r="A371" t="str">
            <v/>
          </cell>
          <cell r="B371" t="str">
            <v/>
          </cell>
          <cell r="C371">
            <v>370</v>
          </cell>
          <cell r="F371" t="str">
            <v/>
          </cell>
          <cell r="G371" t="str">
            <v/>
          </cell>
          <cell r="H371" t="str">
            <v/>
          </cell>
          <cell r="I371" t="str">
            <v/>
          </cell>
          <cell r="J371" t="str">
            <v/>
          </cell>
          <cell r="K371" t="str">
            <v/>
          </cell>
          <cell r="L371" t="str">
            <v/>
          </cell>
        </row>
        <row r="372">
          <cell r="A372" t="str">
            <v/>
          </cell>
          <cell r="B372" t="str">
            <v/>
          </cell>
          <cell r="C372">
            <v>371</v>
          </cell>
          <cell r="F372" t="str">
            <v/>
          </cell>
          <cell r="G372" t="str">
            <v/>
          </cell>
          <cell r="H372" t="str">
            <v/>
          </cell>
          <cell r="I372" t="str">
            <v/>
          </cell>
          <cell r="J372" t="str">
            <v/>
          </cell>
          <cell r="K372" t="str">
            <v/>
          </cell>
          <cell r="L372" t="str">
            <v/>
          </cell>
        </row>
        <row r="373">
          <cell r="A373" t="str">
            <v/>
          </cell>
          <cell r="B373" t="str">
            <v/>
          </cell>
          <cell r="C373">
            <v>372</v>
          </cell>
          <cell r="F373" t="str">
            <v/>
          </cell>
          <cell r="G373" t="str">
            <v/>
          </cell>
          <cell r="H373" t="str">
            <v/>
          </cell>
          <cell r="I373" t="str">
            <v/>
          </cell>
          <cell r="J373" t="str">
            <v/>
          </cell>
          <cell r="K373" t="str">
            <v/>
          </cell>
          <cell r="L373" t="str">
            <v/>
          </cell>
        </row>
        <row r="374">
          <cell r="A374" t="str">
            <v/>
          </cell>
          <cell r="B374" t="str">
            <v/>
          </cell>
          <cell r="C374">
            <v>373</v>
          </cell>
          <cell r="F374" t="str">
            <v/>
          </cell>
          <cell r="G374" t="str">
            <v/>
          </cell>
          <cell r="H374" t="str">
            <v/>
          </cell>
          <cell r="I374" t="str">
            <v/>
          </cell>
          <cell r="J374" t="str">
            <v/>
          </cell>
          <cell r="K374" t="str">
            <v/>
          </cell>
          <cell r="L374" t="str">
            <v/>
          </cell>
        </row>
        <row r="375">
          <cell r="A375" t="str">
            <v/>
          </cell>
          <cell r="B375" t="str">
            <v/>
          </cell>
          <cell r="C375">
            <v>374</v>
          </cell>
          <cell r="F375" t="str">
            <v/>
          </cell>
          <cell r="G375" t="str">
            <v/>
          </cell>
          <cell r="H375" t="str">
            <v/>
          </cell>
          <cell r="I375" t="str">
            <v/>
          </cell>
          <cell r="J375" t="str">
            <v/>
          </cell>
          <cell r="K375" t="str">
            <v/>
          </cell>
          <cell r="L375" t="str">
            <v/>
          </cell>
        </row>
        <row r="376">
          <cell r="A376" t="str">
            <v/>
          </cell>
          <cell r="B376" t="str">
            <v/>
          </cell>
          <cell r="C376">
            <v>375</v>
          </cell>
          <cell r="F376" t="str">
            <v/>
          </cell>
          <cell r="G376" t="str">
            <v/>
          </cell>
          <cell r="H376" t="str">
            <v/>
          </cell>
          <cell r="I376" t="str">
            <v/>
          </cell>
          <cell r="J376" t="str">
            <v/>
          </cell>
          <cell r="K376" t="str">
            <v/>
          </cell>
          <cell r="L376" t="str">
            <v/>
          </cell>
        </row>
        <row r="377">
          <cell r="A377" t="str">
            <v/>
          </cell>
          <cell r="B377" t="str">
            <v/>
          </cell>
          <cell r="C377">
            <v>376</v>
          </cell>
          <cell r="F377" t="str">
            <v/>
          </cell>
          <cell r="G377" t="str">
            <v/>
          </cell>
          <cell r="H377" t="str">
            <v/>
          </cell>
          <cell r="I377" t="str">
            <v/>
          </cell>
          <cell r="J377" t="str">
            <v/>
          </cell>
          <cell r="K377" t="str">
            <v/>
          </cell>
          <cell r="L377" t="str">
            <v/>
          </cell>
        </row>
        <row r="378">
          <cell r="A378" t="str">
            <v/>
          </cell>
          <cell r="B378" t="str">
            <v/>
          </cell>
          <cell r="C378">
            <v>377</v>
          </cell>
          <cell r="F378" t="str">
            <v/>
          </cell>
          <cell r="G378" t="str">
            <v/>
          </cell>
          <cell r="H378" t="str">
            <v/>
          </cell>
          <cell r="I378" t="str">
            <v/>
          </cell>
          <cell r="J378" t="str">
            <v/>
          </cell>
          <cell r="K378" t="str">
            <v/>
          </cell>
          <cell r="L378" t="str">
            <v/>
          </cell>
        </row>
        <row r="379">
          <cell r="A379" t="str">
            <v/>
          </cell>
          <cell r="B379" t="str">
            <v/>
          </cell>
          <cell r="C379">
            <v>378</v>
          </cell>
          <cell r="F379" t="str">
            <v/>
          </cell>
          <cell r="G379" t="str">
            <v/>
          </cell>
          <cell r="H379" t="str">
            <v/>
          </cell>
          <cell r="I379" t="str">
            <v/>
          </cell>
          <cell r="J379" t="str">
            <v/>
          </cell>
          <cell r="K379" t="str">
            <v/>
          </cell>
          <cell r="L379" t="str">
            <v/>
          </cell>
        </row>
        <row r="380">
          <cell r="A380" t="str">
            <v/>
          </cell>
          <cell r="B380" t="str">
            <v/>
          </cell>
          <cell r="C380">
            <v>379</v>
          </cell>
          <cell r="F380" t="str">
            <v/>
          </cell>
          <cell r="G380" t="str">
            <v/>
          </cell>
          <cell r="H380" t="str">
            <v/>
          </cell>
          <cell r="I380" t="str">
            <v/>
          </cell>
          <cell r="J380" t="str">
            <v/>
          </cell>
          <cell r="K380" t="str">
            <v/>
          </cell>
          <cell r="L380" t="str">
            <v/>
          </cell>
        </row>
        <row r="381">
          <cell r="A381" t="str">
            <v/>
          </cell>
          <cell r="B381" t="str">
            <v/>
          </cell>
          <cell r="C381">
            <v>380</v>
          </cell>
          <cell r="F381" t="str">
            <v/>
          </cell>
          <cell r="G381" t="str">
            <v/>
          </cell>
          <cell r="H381" t="str">
            <v/>
          </cell>
          <cell r="I381" t="str">
            <v/>
          </cell>
          <cell r="J381" t="str">
            <v/>
          </cell>
          <cell r="K381" t="str">
            <v/>
          </cell>
          <cell r="L381" t="str">
            <v/>
          </cell>
        </row>
        <row r="382">
          <cell r="A382" t="str">
            <v/>
          </cell>
          <cell r="B382" t="str">
            <v/>
          </cell>
          <cell r="C382">
            <v>381</v>
          </cell>
          <cell r="F382" t="str">
            <v/>
          </cell>
          <cell r="G382" t="str">
            <v/>
          </cell>
          <cell r="H382" t="str">
            <v/>
          </cell>
          <cell r="I382" t="str">
            <v/>
          </cell>
          <cell r="J382" t="str">
            <v/>
          </cell>
          <cell r="K382" t="str">
            <v/>
          </cell>
          <cell r="L382" t="str">
            <v/>
          </cell>
        </row>
        <row r="383">
          <cell r="A383" t="str">
            <v/>
          </cell>
          <cell r="B383" t="str">
            <v/>
          </cell>
          <cell r="C383">
            <v>382</v>
          </cell>
          <cell r="F383" t="str">
            <v/>
          </cell>
          <cell r="G383" t="str">
            <v/>
          </cell>
          <cell r="H383" t="str">
            <v/>
          </cell>
          <cell r="I383" t="str">
            <v/>
          </cell>
          <cell r="J383" t="str">
            <v/>
          </cell>
          <cell r="K383" t="str">
            <v/>
          </cell>
          <cell r="L383" t="str">
            <v/>
          </cell>
        </row>
        <row r="384">
          <cell r="A384" t="str">
            <v/>
          </cell>
          <cell r="B384" t="str">
            <v/>
          </cell>
          <cell r="C384">
            <v>383</v>
          </cell>
          <cell r="F384" t="str">
            <v/>
          </cell>
          <cell r="G384" t="str">
            <v/>
          </cell>
          <cell r="H384" t="str">
            <v/>
          </cell>
          <cell r="I384" t="str">
            <v/>
          </cell>
          <cell r="J384" t="str">
            <v/>
          </cell>
          <cell r="K384" t="str">
            <v/>
          </cell>
          <cell r="L384" t="str">
            <v/>
          </cell>
        </row>
        <row r="385">
          <cell r="A385" t="str">
            <v/>
          </cell>
          <cell r="B385" t="str">
            <v/>
          </cell>
          <cell r="C385">
            <v>384</v>
          </cell>
          <cell r="F385" t="str">
            <v/>
          </cell>
          <cell r="G385" t="str">
            <v/>
          </cell>
          <cell r="H385" t="str">
            <v/>
          </cell>
          <cell r="I385" t="str">
            <v/>
          </cell>
          <cell r="J385" t="str">
            <v/>
          </cell>
          <cell r="K385" t="str">
            <v/>
          </cell>
          <cell r="L385" t="str">
            <v/>
          </cell>
        </row>
        <row r="386">
          <cell r="A386" t="str">
            <v/>
          </cell>
          <cell r="B386" t="str">
            <v/>
          </cell>
          <cell r="C386">
            <v>385</v>
          </cell>
          <cell r="F386" t="str">
            <v/>
          </cell>
          <cell r="G386" t="str">
            <v/>
          </cell>
          <cell r="H386" t="str">
            <v/>
          </cell>
          <cell r="I386" t="str">
            <v/>
          </cell>
          <cell r="J386" t="str">
            <v/>
          </cell>
          <cell r="K386" t="str">
            <v/>
          </cell>
          <cell r="L386" t="str">
            <v/>
          </cell>
        </row>
        <row r="387">
          <cell r="A387" t="str">
            <v/>
          </cell>
          <cell r="B387" t="str">
            <v/>
          </cell>
          <cell r="C387">
            <v>386</v>
          </cell>
          <cell r="F387" t="str">
            <v/>
          </cell>
          <cell r="G387" t="str">
            <v/>
          </cell>
          <cell r="H387" t="str">
            <v/>
          </cell>
          <cell r="I387" t="str">
            <v/>
          </cell>
          <cell r="J387" t="str">
            <v/>
          </cell>
          <cell r="K387" t="str">
            <v/>
          </cell>
          <cell r="L387" t="str">
            <v/>
          </cell>
        </row>
        <row r="388">
          <cell r="A388" t="str">
            <v/>
          </cell>
          <cell r="B388" t="str">
            <v/>
          </cell>
          <cell r="C388">
            <v>387</v>
          </cell>
          <cell r="F388" t="str">
            <v/>
          </cell>
          <cell r="G388" t="str">
            <v/>
          </cell>
          <cell r="H388" t="str">
            <v/>
          </cell>
          <cell r="I388" t="str">
            <v/>
          </cell>
          <cell r="J388" t="str">
            <v/>
          </cell>
          <cell r="K388" t="str">
            <v/>
          </cell>
          <cell r="L388" t="str">
            <v/>
          </cell>
        </row>
        <row r="389">
          <cell r="A389" t="str">
            <v/>
          </cell>
          <cell r="B389" t="str">
            <v/>
          </cell>
          <cell r="C389">
            <v>388</v>
          </cell>
          <cell r="F389" t="str">
            <v/>
          </cell>
          <cell r="G389" t="str">
            <v/>
          </cell>
          <cell r="H389" t="str">
            <v/>
          </cell>
          <cell r="I389" t="str">
            <v/>
          </cell>
          <cell r="J389" t="str">
            <v/>
          </cell>
          <cell r="K389" t="str">
            <v/>
          </cell>
          <cell r="L389" t="str">
            <v/>
          </cell>
        </row>
        <row r="390">
          <cell r="A390" t="str">
            <v/>
          </cell>
          <cell r="B390" t="str">
            <v/>
          </cell>
          <cell r="C390">
            <v>389</v>
          </cell>
          <cell r="F390" t="str">
            <v/>
          </cell>
          <cell r="G390" t="str">
            <v/>
          </cell>
          <cell r="H390" t="str">
            <v/>
          </cell>
          <cell r="I390" t="str">
            <v/>
          </cell>
          <cell r="J390" t="str">
            <v/>
          </cell>
          <cell r="K390" t="str">
            <v/>
          </cell>
          <cell r="L390" t="str">
            <v/>
          </cell>
        </row>
        <row r="391">
          <cell r="A391" t="str">
            <v/>
          </cell>
          <cell r="B391" t="str">
            <v/>
          </cell>
          <cell r="C391">
            <v>390</v>
          </cell>
          <cell r="F391" t="str">
            <v/>
          </cell>
          <cell r="G391" t="str">
            <v/>
          </cell>
          <cell r="H391" t="str">
            <v/>
          </cell>
          <cell r="I391" t="str">
            <v/>
          </cell>
          <cell r="J391" t="str">
            <v/>
          </cell>
          <cell r="K391" t="str">
            <v/>
          </cell>
          <cell r="L391" t="str">
            <v/>
          </cell>
        </row>
        <row r="392">
          <cell r="A392" t="str">
            <v/>
          </cell>
          <cell r="B392" t="str">
            <v/>
          </cell>
          <cell r="C392">
            <v>391</v>
          </cell>
          <cell r="F392" t="str">
            <v/>
          </cell>
          <cell r="G392" t="str">
            <v/>
          </cell>
          <cell r="H392" t="str">
            <v/>
          </cell>
          <cell r="I392" t="str">
            <v/>
          </cell>
          <cell r="J392" t="str">
            <v/>
          </cell>
          <cell r="K392" t="str">
            <v/>
          </cell>
          <cell r="L392" t="str">
            <v/>
          </cell>
        </row>
        <row r="393">
          <cell r="A393" t="str">
            <v/>
          </cell>
          <cell r="B393" t="str">
            <v/>
          </cell>
          <cell r="C393">
            <v>392</v>
          </cell>
          <cell r="F393" t="str">
            <v/>
          </cell>
          <cell r="G393" t="str">
            <v/>
          </cell>
          <cell r="H393" t="str">
            <v/>
          </cell>
          <cell r="I393" t="str">
            <v/>
          </cell>
          <cell r="J393" t="str">
            <v/>
          </cell>
          <cell r="K393" t="str">
            <v/>
          </cell>
          <cell r="L393" t="str">
            <v/>
          </cell>
        </row>
        <row r="394">
          <cell r="A394" t="str">
            <v/>
          </cell>
          <cell r="B394" t="str">
            <v/>
          </cell>
          <cell r="C394">
            <v>393</v>
          </cell>
          <cell r="F394" t="str">
            <v/>
          </cell>
          <cell r="G394" t="str">
            <v/>
          </cell>
          <cell r="H394" t="str">
            <v/>
          </cell>
          <cell r="I394" t="str">
            <v/>
          </cell>
          <cell r="J394" t="str">
            <v/>
          </cell>
          <cell r="K394" t="str">
            <v/>
          </cell>
          <cell r="L394" t="str">
            <v/>
          </cell>
        </row>
        <row r="395">
          <cell r="A395" t="str">
            <v/>
          </cell>
          <cell r="B395" t="str">
            <v/>
          </cell>
          <cell r="C395">
            <v>394</v>
          </cell>
          <cell r="F395" t="str">
            <v/>
          </cell>
          <cell r="G395" t="str">
            <v/>
          </cell>
          <cell r="H395" t="str">
            <v/>
          </cell>
          <cell r="I395" t="str">
            <v/>
          </cell>
          <cell r="J395" t="str">
            <v/>
          </cell>
          <cell r="K395" t="str">
            <v/>
          </cell>
          <cell r="L395" t="str">
            <v/>
          </cell>
        </row>
        <row r="396">
          <cell r="A396" t="str">
            <v/>
          </cell>
          <cell r="B396" t="str">
            <v/>
          </cell>
          <cell r="C396">
            <v>395</v>
          </cell>
          <cell r="F396" t="str">
            <v/>
          </cell>
          <cell r="G396" t="str">
            <v/>
          </cell>
          <cell r="H396" t="str">
            <v/>
          </cell>
          <cell r="I396" t="str">
            <v/>
          </cell>
          <cell r="J396" t="str">
            <v/>
          </cell>
          <cell r="K396" t="str">
            <v/>
          </cell>
          <cell r="L396" t="str">
            <v/>
          </cell>
        </row>
        <row r="397">
          <cell r="A397" t="str">
            <v/>
          </cell>
          <cell r="B397" t="str">
            <v/>
          </cell>
          <cell r="C397">
            <v>396</v>
          </cell>
          <cell r="F397" t="str">
            <v/>
          </cell>
          <cell r="G397" t="str">
            <v/>
          </cell>
          <cell r="H397" t="str">
            <v/>
          </cell>
          <cell r="I397" t="str">
            <v/>
          </cell>
          <cell r="J397" t="str">
            <v/>
          </cell>
          <cell r="K397" t="str">
            <v/>
          </cell>
          <cell r="L397" t="str">
            <v/>
          </cell>
        </row>
        <row r="398">
          <cell r="A398" t="str">
            <v/>
          </cell>
          <cell r="B398" t="str">
            <v/>
          </cell>
          <cell r="C398">
            <v>397</v>
          </cell>
          <cell r="F398" t="str">
            <v/>
          </cell>
          <cell r="G398" t="str">
            <v/>
          </cell>
          <cell r="H398" t="str">
            <v/>
          </cell>
          <cell r="I398" t="str">
            <v/>
          </cell>
          <cell r="J398" t="str">
            <v/>
          </cell>
          <cell r="K398" t="str">
            <v/>
          </cell>
          <cell r="L398" t="str">
            <v/>
          </cell>
        </row>
        <row r="399">
          <cell r="A399" t="str">
            <v/>
          </cell>
          <cell r="B399" t="str">
            <v/>
          </cell>
          <cell r="C399">
            <v>398</v>
          </cell>
          <cell r="F399" t="str">
            <v/>
          </cell>
          <cell r="G399" t="str">
            <v/>
          </cell>
          <cell r="H399" t="str">
            <v/>
          </cell>
          <cell r="I399" t="str">
            <v/>
          </cell>
          <cell r="J399" t="str">
            <v/>
          </cell>
          <cell r="K399" t="str">
            <v/>
          </cell>
          <cell r="L399" t="str">
            <v/>
          </cell>
        </row>
        <row r="400">
          <cell r="A400" t="str">
            <v/>
          </cell>
          <cell r="B400" t="str">
            <v/>
          </cell>
          <cell r="C400">
            <v>399</v>
          </cell>
          <cell r="F400" t="str">
            <v/>
          </cell>
          <cell r="G400" t="str">
            <v/>
          </cell>
          <cell r="H400" t="str">
            <v/>
          </cell>
          <cell r="I400" t="str">
            <v/>
          </cell>
          <cell r="J400" t="str">
            <v/>
          </cell>
          <cell r="K400" t="str">
            <v/>
          </cell>
          <cell r="L400" t="str">
            <v/>
          </cell>
        </row>
        <row r="401">
          <cell r="A401" t="str">
            <v/>
          </cell>
          <cell r="B401" t="str">
            <v/>
          </cell>
          <cell r="C401">
            <v>400</v>
          </cell>
          <cell r="F401" t="str">
            <v/>
          </cell>
          <cell r="G401" t="str">
            <v/>
          </cell>
          <cell r="H401" t="str">
            <v/>
          </cell>
          <cell r="I401" t="str">
            <v/>
          </cell>
          <cell r="J401" t="str">
            <v/>
          </cell>
          <cell r="K401" t="str">
            <v/>
          </cell>
          <cell r="L401" t="str">
            <v/>
          </cell>
        </row>
        <row r="402">
          <cell r="A402" t="str">
            <v/>
          </cell>
          <cell r="B402" t="str">
            <v/>
          </cell>
          <cell r="C402">
            <v>401</v>
          </cell>
          <cell r="F402" t="str">
            <v/>
          </cell>
          <cell r="G402" t="str">
            <v/>
          </cell>
          <cell r="H402" t="str">
            <v/>
          </cell>
          <cell r="I402" t="str">
            <v/>
          </cell>
          <cell r="J402" t="str">
            <v/>
          </cell>
          <cell r="K402" t="str">
            <v/>
          </cell>
          <cell r="L402" t="str">
            <v/>
          </cell>
        </row>
        <row r="403">
          <cell r="A403" t="str">
            <v/>
          </cell>
          <cell r="B403" t="str">
            <v/>
          </cell>
          <cell r="C403">
            <v>402</v>
          </cell>
          <cell r="F403" t="str">
            <v/>
          </cell>
          <cell r="G403" t="str">
            <v/>
          </cell>
          <cell r="H403" t="str">
            <v/>
          </cell>
          <cell r="I403" t="str">
            <v/>
          </cell>
          <cell r="J403" t="str">
            <v/>
          </cell>
          <cell r="K403" t="str">
            <v/>
          </cell>
          <cell r="L403" t="str">
            <v/>
          </cell>
        </row>
        <row r="404">
          <cell r="A404" t="str">
            <v/>
          </cell>
          <cell r="B404" t="str">
            <v/>
          </cell>
          <cell r="C404">
            <v>403</v>
          </cell>
          <cell r="F404" t="str">
            <v/>
          </cell>
          <cell r="G404" t="str">
            <v/>
          </cell>
          <cell r="H404" t="str">
            <v/>
          </cell>
          <cell r="I404" t="str">
            <v/>
          </cell>
          <cell r="J404" t="str">
            <v/>
          </cell>
          <cell r="K404" t="str">
            <v/>
          </cell>
          <cell r="L404" t="str">
            <v/>
          </cell>
        </row>
        <row r="405">
          <cell r="A405" t="str">
            <v/>
          </cell>
          <cell r="B405" t="str">
            <v/>
          </cell>
          <cell r="C405">
            <v>404</v>
          </cell>
          <cell r="F405" t="str">
            <v/>
          </cell>
          <cell r="G405" t="str">
            <v/>
          </cell>
          <cell r="H405" t="str">
            <v/>
          </cell>
          <cell r="I405" t="str">
            <v/>
          </cell>
          <cell r="J405" t="str">
            <v/>
          </cell>
          <cell r="K405" t="str">
            <v/>
          </cell>
          <cell r="L405" t="str">
            <v/>
          </cell>
        </row>
        <row r="406">
          <cell r="A406" t="str">
            <v/>
          </cell>
          <cell r="B406" t="str">
            <v/>
          </cell>
          <cell r="C406">
            <v>405</v>
          </cell>
          <cell r="F406" t="str">
            <v/>
          </cell>
          <cell r="G406" t="str">
            <v/>
          </cell>
          <cell r="H406" t="str">
            <v/>
          </cell>
          <cell r="I406" t="str">
            <v/>
          </cell>
          <cell r="J406" t="str">
            <v/>
          </cell>
          <cell r="K406" t="str">
            <v/>
          </cell>
          <cell r="L406" t="str">
            <v/>
          </cell>
        </row>
        <row r="407">
          <cell r="A407" t="str">
            <v/>
          </cell>
          <cell r="B407" t="str">
            <v/>
          </cell>
          <cell r="C407">
            <v>406</v>
          </cell>
          <cell r="F407" t="str">
            <v/>
          </cell>
          <cell r="G407" t="str">
            <v/>
          </cell>
          <cell r="H407" t="str">
            <v/>
          </cell>
          <cell r="I407" t="str">
            <v/>
          </cell>
          <cell r="J407" t="str">
            <v/>
          </cell>
          <cell r="K407" t="str">
            <v/>
          </cell>
          <cell r="L407" t="str">
            <v/>
          </cell>
        </row>
        <row r="408">
          <cell r="A408" t="str">
            <v/>
          </cell>
          <cell r="B408" t="str">
            <v/>
          </cell>
          <cell r="C408">
            <v>407</v>
          </cell>
          <cell r="F408" t="str">
            <v/>
          </cell>
          <cell r="G408" t="str">
            <v/>
          </cell>
          <cell r="H408" t="str">
            <v/>
          </cell>
          <cell r="I408" t="str">
            <v/>
          </cell>
          <cell r="J408" t="str">
            <v/>
          </cell>
          <cell r="K408" t="str">
            <v/>
          </cell>
          <cell r="L408" t="str">
            <v/>
          </cell>
        </row>
        <row r="409">
          <cell r="A409" t="str">
            <v/>
          </cell>
          <cell r="B409" t="str">
            <v/>
          </cell>
          <cell r="C409">
            <v>408</v>
          </cell>
          <cell r="F409" t="str">
            <v/>
          </cell>
          <cell r="G409" t="str">
            <v/>
          </cell>
          <cell r="H409" t="str">
            <v/>
          </cell>
          <cell r="I409" t="str">
            <v/>
          </cell>
          <cell r="J409" t="str">
            <v/>
          </cell>
          <cell r="K409" t="str">
            <v/>
          </cell>
          <cell r="L409" t="str">
            <v/>
          </cell>
        </row>
        <row r="410">
          <cell r="A410" t="str">
            <v/>
          </cell>
          <cell r="B410" t="str">
            <v/>
          </cell>
          <cell r="C410">
            <v>409</v>
          </cell>
          <cell r="F410" t="str">
            <v/>
          </cell>
          <cell r="G410" t="str">
            <v/>
          </cell>
          <cell r="H410" t="str">
            <v/>
          </cell>
          <cell r="I410" t="str">
            <v/>
          </cell>
          <cell r="J410" t="str">
            <v/>
          </cell>
          <cell r="K410" t="str">
            <v/>
          </cell>
          <cell r="L410" t="str">
            <v/>
          </cell>
        </row>
        <row r="411">
          <cell r="A411" t="str">
            <v/>
          </cell>
          <cell r="B411" t="str">
            <v/>
          </cell>
          <cell r="C411">
            <v>410</v>
          </cell>
          <cell r="F411" t="str">
            <v/>
          </cell>
          <cell r="G411" t="str">
            <v/>
          </cell>
          <cell r="H411" t="str">
            <v/>
          </cell>
          <cell r="I411" t="str">
            <v/>
          </cell>
          <cell r="J411" t="str">
            <v/>
          </cell>
          <cell r="K411" t="str">
            <v/>
          </cell>
          <cell r="L411" t="str">
            <v/>
          </cell>
        </row>
        <row r="412">
          <cell r="A412" t="str">
            <v/>
          </cell>
          <cell r="B412" t="str">
            <v/>
          </cell>
          <cell r="C412">
            <v>411</v>
          </cell>
          <cell r="F412" t="str">
            <v/>
          </cell>
          <cell r="G412" t="str">
            <v/>
          </cell>
          <cell r="H412" t="str">
            <v/>
          </cell>
          <cell r="I412" t="str">
            <v/>
          </cell>
          <cell r="J412" t="str">
            <v/>
          </cell>
          <cell r="K412" t="str">
            <v/>
          </cell>
          <cell r="L412" t="str">
            <v/>
          </cell>
        </row>
        <row r="413">
          <cell r="A413" t="str">
            <v/>
          </cell>
          <cell r="B413" t="str">
            <v/>
          </cell>
          <cell r="C413">
            <v>412</v>
          </cell>
          <cell r="F413" t="str">
            <v/>
          </cell>
          <cell r="G413" t="str">
            <v/>
          </cell>
          <cell r="H413" t="str">
            <v/>
          </cell>
          <cell r="I413" t="str">
            <v/>
          </cell>
          <cell r="J413" t="str">
            <v/>
          </cell>
          <cell r="K413" t="str">
            <v/>
          </cell>
          <cell r="L413" t="str">
            <v/>
          </cell>
        </row>
        <row r="414">
          <cell r="A414" t="str">
            <v/>
          </cell>
          <cell r="B414" t="str">
            <v/>
          </cell>
          <cell r="C414">
            <v>413</v>
          </cell>
          <cell r="F414" t="str">
            <v/>
          </cell>
          <cell r="G414" t="str">
            <v/>
          </cell>
          <cell r="H414" t="str">
            <v/>
          </cell>
          <cell r="I414" t="str">
            <v/>
          </cell>
          <cell r="J414" t="str">
            <v/>
          </cell>
          <cell r="K414" t="str">
            <v/>
          </cell>
          <cell r="L414" t="str">
            <v/>
          </cell>
        </row>
        <row r="415">
          <cell r="A415" t="str">
            <v/>
          </cell>
          <cell r="B415" t="str">
            <v/>
          </cell>
          <cell r="C415">
            <v>414</v>
          </cell>
          <cell r="F415" t="str">
            <v/>
          </cell>
          <cell r="G415" t="str">
            <v/>
          </cell>
          <cell r="H415" t="str">
            <v/>
          </cell>
          <cell r="I415" t="str">
            <v/>
          </cell>
          <cell r="J415" t="str">
            <v/>
          </cell>
          <cell r="K415" t="str">
            <v/>
          </cell>
          <cell r="L415" t="str">
            <v/>
          </cell>
        </row>
        <row r="416">
          <cell r="A416" t="str">
            <v/>
          </cell>
          <cell r="B416" t="str">
            <v/>
          </cell>
          <cell r="C416">
            <v>415</v>
          </cell>
          <cell r="F416" t="str">
            <v/>
          </cell>
          <cell r="G416" t="str">
            <v/>
          </cell>
          <cell r="H416" t="str">
            <v/>
          </cell>
          <cell r="I416" t="str">
            <v/>
          </cell>
          <cell r="J416" t="str">
            <v/>
          </cell>
          <cell r="K416" t="str">
            <v/>
          </cell>
          <cell r="L416" t="str">
            <v/>
          </cell>
        </row>
        <row r="417">
          <cell r="A417" t="str">
            <v/>
          </cell>
          <cell r="B417" t="str">
            <v/>
          </cell>
          <cell r="C417">
            <v>416</v>
          </cell>
          <cell r="F417" t="str">
            <v/>
          </cell>
          <cell r="G417" t="str">
            <v/>
          </cell>
          <cell r="H417" t="str">
            <v/>
          </cell>
          <cell r="I417" t="str">
            <v/>
          </cell>
          <cell r="J417" t="str">
            <v/>
          </cell>
          <cell r="K417" t="str">
            <v/>
          </cell>
          <cell r="L417" t="str">
            <v/>
          </cell>
        </row>
        <row r="418">
          <cell r="A418" t="str">
            <v/>
          </cell>
          <cell r="B418" t="str">
            <v/>
          </cell>
          <cell r="C418">
            <v>417</v>
          </cell>
          <cell r="F418" t="str">
            <v/>
          </cell>
          <cell r="G418" t="str">
            <v/>
          </cell>
          <cell r="H418" t="str">
            <v/>
          </cell>
          <cell r="I418" t="str">
            <v/>
          </cell>
          <cell r="J418" t="str">
            <v/>
          </cell>
          <cell r="K418" t="str">
            <v/>
          </cell>
          <cell r="L418" t="str">
            <v/>
          </cell>
        </row>
        <row r="419">
          <cell r="A419" t="str">
            <v/>
          </cell>
          <cell r="B419" t="str">
            <v/>
          </cell>
          <cell r="C419">
            <v>418</v>
          </cell>
          <cell r="F419" t="str">
            <v/>
          </cell>
          <cell r="G419" t="str">
            <v/>
          </cell>
          <cell r="H419" t="str">
            <v/>
          </cell>
          <cell r="I419" t="str">
            <v/>
          </cell>
          <cell r="J419" t="str">
            <v/>
          </cell>
          <cell r="K419" t="str">
            <v/>
          </cell>
          <cell r="L419" t="str">
            <v/>
          </cell>
        </row>
        <row r="420">
          <cell r="A420" t="str">
            <v/>
          </cell>
          <cell r="B420" t="str">
            <v/>
          </cell>
          <cell r="C420">
            <v>419</v>
          </cell>
          <cell r="F420" t="str">
            <v/>
          </cell>
          <cell r="G420" t="str">
            <v/>
          </cell>
          <cell r="H420" t="str">
            <v/>
          </cell>
          <cell r="I420" t="str">
            <v/>
          </cell>
          <cell r="J420" t="str">
            <v/>
          </cell>
          <cell r="K420" t="str">
            <v/>
          </cell>
          <cell r="L420" t="str">
            <v/>
          </cell>
        </row>
        <row r="421">
          <cell r="A421" t="str">
            <v/>
          </cell>
          <cell r="B421" t="str">
            <v/>
          </cell>
          <cell r="C421">
            <v>420</v>
          </cell>
          <cell r="F421" t="str">
            <v/>
          </cell>
          <cell r="G421" t="str">
            <v/>
          </cell>
          <cell r="H421" t="str">
            <v/>
          </cell>
          <cell r="I421" t="str">
            <v/>
          </cell>
          <cell r="J421" t="str">
            <v/>
          </cell>
          <cell r="K421" t="str">
            <v/>
          </cell>
          <cell r="L421" t="str">
            <v/>
          </cell>
        </row>
        <row r="422">
          <cell r="A422" t="str">
            <v/>
          </cell>
          <cell r="B422" t="str">
            <v/>
          </cell>
          <cell r="C422">
            <v>421</v>
          </cell>
          <cell r="F422" t="str">
            <v/>
          </cell>
          <cell r="G422" t="str">
            <v/>
          </cell>
          <cell r="H422" t="str">
            <v/>
          </cell>
          <cell r="I422" t="str">
            <v/>
          </cell>
          <cell r="J422" t="str">
            <v/>
          </cell>
          <cell r="K422" t="str">
            <v/>
          </cell>
          <cell r="L422" t="str">
            <v/>
          </cell>
        </row>
        <row r="423">
          <cell r="A423" t="str">
            <v/>
          </cell>
          <cell r="B423" t="str">
            <v/>
          </cell>
          <cell r="C423">
            <v>422</v>
          </cell>
          <cell r="F423" t="str">
            <v/>
          </cell>
          <cell r="G423" t="str">
            <v/>
          </cell>
          <cell r="H423" t="str">
            <v/>
          </cell>
          <cell r="I423" t="str">
            <v/>
          </cell>
          <cell r="J423" t="str">
            <v/>
          </cell>
          <cell r="K423" t="str">
            <v/>
          </cell>
          <cell r="L423" t="str">
            <v/>
          </cell>
        </row>
        <row r="424">
          <cell r="A424" t="str">
            <v/>
          </cell>
          <cell r="B424" t="str">
            <v/>
          </cell>
          <cell r="C424">
            <v>423</v>
          </cell>
          <cell r="F424" t="str">
            <v/>
          </cell>
          <cell r="G424" t="str">
            <v/>
          </cell>
          <cell r="H424" t="str">
            <v/>
          </cell>
          <cell r="I424" t="str">
            <v/>
          </cell>
          <cell r="J424" t="str">
            <v/>
          </cell>
          <cell r="K424" t="str">
            <v/>
          </cell>
          <cell r="L424" t="str">
            <v/>
          </cell>
        </row>
        <row r="425">
          <cell r="A425" t="str">
            <v/>
          </cell>
          <cell r="B425" t="str">
            <v/>
          </cell>
          <cell r="C425">
            <v>424</v>
          </cell>
          <cell r="F425" t="str">
            <v/>
          </cell>
          <cell r="G425" t="str">
            <v/>
          </cell>
          <cell r="H425" t="str">
            <v/>
          </cell>
          <cell r="I425" t="str">
            <v/>
          </cell>
          <cell r="J425" t="str">
            <v/>
          </cell>
          <cell r="K425" t="str">
            <v/>
          </cell>
          <cell r="L425" t="str">
            <v/>
          </cell>
        </row>
        <row r="426">
          <cell r="A426" t="str">
            <v/>
          </cell>
          <cell r="B426" t="str">
            <v/>
          </cell>
          <cell r="C426">
            <v>425</v>
          </cell>
          <cell r="F426" t="str">
            <v/>
          </cell>
          <cell r="G426" t="str">
            <v/>
          </cell>
          <cell r="H426" t="str">
            <v/>
          </cell>
          <cell r="I426" t="str">
            <v/>
          </cell>
          <cell r="J426" t="str">
            <v/>
          </cell>
          <cell r="K426" t="str">
            <v/>
          </cell>
          <cell r="L426" t="str">
            <v/>
          </cell>
        </row>
        <row r="427">
          <cell r="A427" t="str">
            <v/>
          </cell>
          <cell r="B427" t="str">
            <v/>
          </cell>
          <cell r="C427">
            <v>426</v>
          </cell>
          <cell r="F427" t="str">
            <v/>
          </cell>
          <cell r="G427" t="str">
            <v/>
          </cell>
          <cell r="H427" t="str">
            <v/>
          </cell>
          <cell r="I427" t="str">
            <v/>
          </cell>
          <cell r="J427" t="str">
            <v/>
          </cell>
          <cell r="K427" t="str">
            <v/>
          </cell>
          <cell r="L427" t="str">
            <v/>
          </cell>
        </row>
        <row r="428">
          <cell r="A428" t="str">
            <v/>
          </cell>
          <cell r="B428" t="str">
            <v/>
          </cell>
          <cell r="C428">
            <v>427</v>
          </cell>
          <cell r="F428" t="str">
            <v/>
          </cell>
          <cell r="G428" t="str">
            <v/>
          </cell>
          <cell r="H428" t="str">
            <v/>
          </cell>
          <cell r="I428" t="str">
            <v/>
          </cell>
          <cell r="J428" t="str">
            <v/>
          </cell>
          <cell r="K428" t="str">
            <v/>
          </cell>
          <cell r="L428" t="str">
            <v/>
          </cell>
        </row>
        <row r="429">
          <cell r="A429" t="str">
            <v/>
          </cell>
          <cell r="B429" t="str">
            <v/>
          </cell>
          <cell r="C429">
            <v>428</v>
          </cell>
          <cell r="F429" t="str">
            <v/>
          </cell>
          <cell r="G429" t="str">
            <v/>
          </cell>
          <cell r="H429" t="str">
            <v/>
          </cell>
          <cell r="I429" t="str">
            <v/>
          </cell>
          <cell r="J429" t="str">
            <v/>
          </cell>
          <cell r="K429" t="str">
            <v/>
          </cell>
          <cell r="L429" t="str">
            <v/>
          </cell>
        </row>
        <row r="430">
          <cell r="A430" t="str">
            <v/>
          </cell>
          <cell r="B430" t="str">
            <v/>
          </cell>
          <cell r="C430">
            <v>429</v>
          </cell>
          <cell r="F430" t="str">
            <v/>
          </cell>
          <cell r="G430" t="str">
            <v/>
          </cell>
          <cell r="H430" t="str">
            <v/>
          </cell>
          <cell r="I430" t="str">
            <v/>
          </cell>
          <cell r="J430" t="str">
            <v/>
          </cell>
          <cell r="K430" t="str">
            <v/>
          </cell>
          <cell r="L430" t="str">
            <v/>
          </cell>
        </row>
        <row r="431">
          <cell r="A431" t="str">
            <v/>
          </cell>
          <cell r="B431" t="str">
            <v/>
          </cell>
          <cell r="C431">
            <v>430</v>
          </cell>
          <cell r="F431" t="str">
            <v/>
          </cell>
          <cell r="G431" t="str">
            <v/>
          </cell>
          <cell r="H431" t="str">
            <v/>
          </cell>
          <cell r="I431" t="str">
            <v/>
          </cell>
          <cell r="J431" t="str">
            <v/>
          </cell>
          <cell r="K431" t="str">
            <v/>
          </cell>
          <cell r="L431" t="str">
            <v/>
          </cell>
        </row>
        <row r="432">
          <cell r="A432" t="str">
            <v/>
          </cell>
          <cell r="B432" t="str">
            <v/>
          </cell>
          <cell r="C432">
            <v>431</v>
          </cell>
          <cell r="F432" t="str">
            <v/>
          </cell>
          <cell r="G432" t="str">
            <v/>
          </cell>
          <cell r="H432" t="str">
            <v/>
          </cell>
          <cell r="I432" t="str">
            <v/>
          </cell>
          <cell r="J432" t="str">
            <v/>
          </cell>
          <cell r="K432" t="str">
            <v/>
          </cell>
          <cell r="L432" t="str">
            <v/>
          </cell>
        </row>
        <row r="433">
          <cell r="A433" t="str">
            <v/>
          </cell>
          <cell r="B433" t="str">
            <v/>
          </cell>
          <cell r="C433">
            <v>432</v>
          </cell>
          <cell r="F433" t="str">
            <v/>
          </cell>
          <cell r="G433" t="str">
            <v/>
          </cell>
          <cell r="H433" t="str">
            <v/>
          </cell>
          <cell r="I433" t="str">
            <v/>
          </cell>
          <cell r="J433" t="str">
            <v/>
          </cell>
          <cell r="K433" t="str">
            <v/>
          </cell>
          <cell r="L433" t="str">
            <v/>
          </cell>
        </row>
        <row r="434">
          <cell r="A434" t="str">
            <v/>
          </cell>
          <cell r="B434" t="str">
            <v/>
          </cell>
          <cell r="C434">
            <v>433</v>
          </cell>
          <cell r="F434" t="str">
            <v/>
          </cell>
          <cell r="G434" t="str">
            <v/>
          </cell>
          <cell r="H434" t="str">
            <v/>
          </cell>
          <cell r="I434" t="str">
            <v/>
          </cell>
          <cell r="J434" t="str">
            <v/>
          </cell>
          <cell r="K434" t="str">
            <v/>
          </cell>
          <cell r="L434" t="str">
            <v/>
          </cell>
        </row>
        <row r="435">
          <cell r="A435" t="str">
            <v/>
          </cell>
          <cell r="B435" t="str">
            <v/>
          </cell>
          <cell r="C435">
            <v>434</v>
          </cell>
          <cell r="F435" t="str">
            <v/>
          </cell>
          <cell r="G435" t="str">
            <v/>
          </cell>
          <cell r="H435" t="str">
            <v/>
          </cell>
          <cell r="I435" t="str">
            <v/>
          </cell>
          <cell r="J435" t="str">
            <v/>
          </cell>
          <cell r="K435" t="str">
            <v/>
          </cell>
          <cell r="L435" t="str">
            <v/>
          </cell>
        </row>
        <row r="436">
          <cell r="A436" t="str">
            <v/>
          </cell>
          <cell r="B436" t="str">
            <v/>
          </cell>
          <cell r="C436">
            <v>435</v>
          </cell>
          <cell r="F436" t="str">
            <v/>
          </cell>
          <cell r="G436" t="str">
            <v/>
          </cell>
          <cell r="H436" t="str">
            <v/>
          </cell>
          <cell r="I436" t="str">
            <v/>
          </cell>
          <cell r="J436" t="str">
            <v/>
          </cell>
          <cell r="K436" t="str">
            <v/>
          </cell>
          <cell r="L436" t="str">
            <v/>
          </cell>
        </row>
        <row r="437">
          <cell r="A437" t="str">
            <v/>
          </cell>
          <cell r="B437" t="str">
            <v/>
          </cell>
          <cell r="C437">
            <v>436</v>
          </cell>
          <cell r="F437" t="str">
            <v/>
          </cell>
          <cell r="G437" t="str">
            <v/>
          </cell>
          <cell r="H437" t="str">
            <v/>
          </cell>
          <cell r="I437" t="str">
            <v/>
          </cell>
          <cell r="J437" t="str">
            <v/>
          </cell>
          <cell r="K437" t="str">
            <v/>
          </cell>
          <cell r="L437" t="str">
            <v/>
          </cell>
        </row>
        <row r="438">
          <cell r="A438" t="str">
            <v/>
          </cell>
          <cell r="B438" t="str">
            <v/>
          </cell>
          <cell r="C438">
            <v>437</v>
          </cell>
          <cell r="F438" t="str">
            <v/>
          </cell>
          <cell r="G438" t="str">
            <v/>
          </cell>
          <cell r="H438" t="str">
            <v/>
          </cell>
          <cell r="I438" t="str">
            <v/>
          </cell>
          <cell r="J438" t="str">
            <v/>
          </cell>
          <cell r="K438" t="str">
            <v/>
          </cell>
          <cell r="L438" t="str">
            <v/>
          </cell>
        </row>
        <row r="439">
          <cell r="A439" t="str">
            <v/>
          </cell>
          <cell r="B439" t="str">
            <v/>
          </cell>
          <cell r="C439">
            <v>438</v>
          </cell>
          <cell r="F439" t="str">
            <v/>
          </cell>
          <cell r="G439" t="str">
            <v/>
          </cell>
          <cell r="H439" t="str">
            <v/>
          </cell>
          <cell r="I439" t="str">
            <v/>
          </cell>
          <cell r="J439" t="str">
            <v/>
          </cell>
          <cell r="K439" t="str">
            <v/>
          </cell>
          <cell r="L439" t="str">
            <v/>
          </cell>
        </row>
        <row r="440">
          <cell r="A440" t="str">
            <v/>
          </cell>
          <cell r="B440" t="str">
            <v/>
          </cell>
          <cell r="C440">
            <v>439</v>
          </cell>
          <cell r="F440" t="str">
            <v/>
          </cell>
          <cell r="G440" t="str">
            <v/>
          </cell>
          <cell r="H440" t="str">
            <v/>
          </cell>
          <cell r="I440" t="str">
            <v/>
          </cell>
          <cell r="J440" t="str">
            <v/>
          </cell>
          <cell r="K440" t="str">
            <v/>
          </cell>
          <cell r="L440" t="str">
            <v/>
          </cell>
        </row>
        <row r="441">
          <cell r="A441" t="str">
            <v/>
          </cell>
          <cell r="B441" t="str">
            <v/>
          </cell>
          <cell r="C441">
            <v>440</v>
          </cell>
          <cell r="F441" t="str">
            <v/>
          </cell>
          <cell r="G441" t="str">
            <v/>
          </cell>
          <cell r="H441" t="str">
            <v/>
          </cell>
          <cell r="I441" t="str">
            <v/>
          </cell>
          <cell r="J441" t="str">
            <v/>
          </cell>
          <cell r="K441" t="str">
            <v/>
          </cell>
          <cell r="L441" t="str">
            <v/>
          </cell>
        </row>
        <row r="442">
          <cell r="A442" t="str">
            <v/>
          </cell>
          <cell r="B442" t="str">
            <v/>
          </cell>
          <cell r="C442">
            <v>441</v>
          </cell>
          <cell r="F442" t="str">
            <v/>
          </cell>
          <cell r="G442" t="str">
            <v/>
          </cell>
          <cell r="H442" t="str">
            <v/>
          </cell>
          <cell r="I442" t="str">
            <v/>
          </cell>
          <cell r="J442" t="str">
            <v/>
          </cell>
          <cell r="K442" t="str">
            <v/>
          </cell>
          <cell r="L442" t="str">
            <v/>
          </cell>
        </row>
        <row r="443">
          <cell r="A443" t="str">
            <v/>
          </cell>
          <cell r="B443" t="str">
            <v/>
          </cell>
          <cell r="C443">
            <v>442</v>
          </cell>
          <cell r="F443" t="str">
            <v/>
          </cell>
          <cell r="G443" t="str">
            <v/>
          </cell>
          <cell r="H443" t="str">
            <v/>
          </cell>
          <cell r="I443" t="str">
            <v/>
          </cell>
          <cell r="J443" t="str">
            <v/>
          </cell>
          <cell r="K443" t="str">
            <v/>
          </cell>
          <cell r="L443" t="str">
            <v/>
          </cell>
        </row>
        <row r="444">
          <cell r="A444" t="str">
            <v/>
          </cell>
          <cell r="B444" t="str">
            <v/>
          </cell>
          <cell r="C444">
            <v>443</v>
          </cell>
          <cell r="F444" t="str">
            <v/>
          </cell>
          <cell r="G444" t="str">
            <v/>
          </cell>
          <cell r="H444" t="str">
            <v/>
          </cell>
          <cell r="I444" t="str">
            <v/>
          </cell>
          <cell r="J444" t="str">
            <v/>
          </cell>
          <cell r="K444" t="str">
            <v/>
          </cell>
          <cell r="L444" t="str">
            <v/>
          </cell>
        </row>
        <row r="445">
          <cell r="A445" t="str">
            <v/>
          </cell>
          <cell r="B445" t="str">
            <v/>
          </cell>
          <cell r="C445">
            <v>444</v>
          </cell>
          <cell r="F445" t="str">
            <v/>
          </cell>
          <cell r="G445" t="str">
            <v/>
          </cell>
          <cell r="H445" t="str">
            <v/>
          </cell>
          <cell r="I445" t="str">
            <v/>
          </cell>
          <cell r="J445" t="str">
            <v/>
          </cell>
          <cell r="K445" t="str">
            <v/>
          </cell>
          <cell r="L445" t="str">
            <v/>
          </cell>
        </row>
        <row r="446">
          <cell r="A446" t="str">
            <v/>
          </cell>
          <cell r="B446" t="str">
            <v/>
          </cell>
          <cell r="C446">
            <v>445</v>
          </cell>
          <cell r="F446" t="str">
            <v/>
          </cell>
          <cell r="G446" t="str">
            <v/>
          </cell>
          <cell r="H446" t="str">
            <v/>
          </cell>
          <cell r="I446" t="str">
            <v/>
          </cell>
          <cell r="J446" t="str">
            <v/>
          </cell>
          <cell r="K446" t="str">
            <v/>
          </cell>
          <cell r="L446" t="str">
            <v/>
          </cell>
        </row>
        <row r="447">
          <cell r="A447" t="str">
            <v/>
          </cell>
          <cell r="B447" t="str">
            <v/>
          </cell>
          <cell r="C447">
            <v>446</v>
          </cell>
          <cell r="F447" t="str">
            <v/>
          </cell>
          <cell r="G447" t="str">
            <v/>
          </cell>
          <cell r="H447" t="str">
            <v/>
          </cell>
          <cell r="I447" t="str">
            <v/>
          </cell>
          <cell r="J447" t="str">
            <v/>
          </cell>
          <cell r="K447" t="str">
            <v/>
          </cell>
          <cell r="L447" t="str">
            <v/>
          </cell>
        </row>
        <row r="448">
          <cell r="A448" t="str">
            <v/>
          </cell>
          <cell r="B448" t="str">
            <v/>
          </cell>
          <cell r="C448">
            <v>447</v>
          </cell>
          <cell r="F448" t="str">
            <v/>
          </cell>
          <cell r="G448" t="str">
            <v/>
          </cell>
          <cell r="H448" t="str">
            <v/>
          </cell>
          <cell r="I448" t="str">
            <v/>
          </cell>
          <cell r="J448" t="str">
            <v/>
          </cell>
          <cell r="K448" t="str">
            <v/>
          </cell>
          <cell r="L448" t="str">
            <v/>
          </cell>
        </row>
        <row r="449">
          <cell r="A449" t="str">
            <v/>
          </cell>
          <cell r="B449" t="str">
            <v/>
          </cell>
          <cell r="C449">
            <v>448</v>
          </cell>
          <cell r="F449" t="str">
            <v/>
          </cell>
          <cell r="G449" t="str">
            <v/>
          </cell>
          <cell r="H449" t="str">
            <v/>
          </cell>
          <cell r="I449" t="str">
            <v/>
          </cell>
          <cell r="J449" t="str">
            <v/>
          </cell>
          <cell r="K449" t="str">
            <v/>
          </cell>
          <cell r="L449" t="str">
            <v/>
          </cell>
        </row>
        <row r="450">
          <cell r="A450" t="str">
            <v/>
          </cell>
          <cell r="B450" t="str">
            <v/>
          </cell>
          <cell r="C450">
            <v>449</v>
          </cell>
          <cell r="F450" t="str">
            <v/>
          </cell>
          <cell r="G450" t="str">
            <v/>
          </cell>
          <cell r="H450" t="str">
            <v/>
          </cell>
          <cell r="I450" t="str">
            <v/>
          </cell>
          <cell r="J450" t="str">
            <v/>
          </cell>
          <cell r="K450" t="str">
            <v/>
          </cell>
          <cell r="L450" t="str">
            <v/>
          </cell>
        </row>
        <row r="451">
          <cell r="A451" t="str">
            <v/>
          </cell>
          <cell r="B451" t="str">
            <v/>
          </cell>
          <cell r="C451">
            <v>450</v>
          </cell>
          <cell r="F451" t="str">
            <v/>
          </cell>
          <cell r="G451" t="str">
            <v/>
          </cell>
          <cell r="H451" t="str">
            <v/>
          </cell>
          <cell r="I451" t="str">
            <v/>
          </cell>
          <cell r="J451" t="str">
            <v/>
          </cell>
          <cell r="K451" t="str">
            <v/>
          </cell>
          <cell r="L451" t="str">
            <v/>
          </cell>
        </row>
        <row r="452">
          <cell r="A452" t="str">
            <v/>
          </cell>
          <cell r="B452" t="str">
            <v/>
          </cell>
          <cell r="C452">
            <v>451</v>
          </cell>
          <cell r="F452" t="str">
            <v/>
          </cell>
          <cell r="G452" t="str">
            <v/>
          </cell>
          <cell r="H452" t="str">
            <v/>
          </cell>
          <cell r="I452" t="str">
            <v/>
          </cell>
          <cell r="J452" t="str">
            <v/>
          </cell>
          <cell r="K452" t="str">
            <v/>
          </cell>
          <cell r="L452" t="str">
            <v/>
          </cell>
        </row>
        <row r="453">
          <cell r="A453" t="str">
            <v/>
          </cell>
          <cell r="B453" t="str">
            <v/>
          </cell>
          <cell r="C453">
            <v>452</v>
          </cell>
          <cell r="F453" t="str">
            <v/>
          </cell>
          <cell r="G453" t="str">
            <v/>
          </cell>
          <cell r="H453" t="str">
            <v/>
          </cell>
          <cell r="I453" t="str">
            <v/>
          </cell>
          <cell r="J453" t="str">
            <v/>
          </cell>
          <cell r="K453" t="str">
            <v/>
          </cell>
          <cell r="L453" t="str">
            <v/>
          </cell>
        </row>
        <row r="454">
          <cell r="A454" t="str">
            <v/>
          </cell>
          <cell r="B454" t="str">
            <v/>
          </cell>
          <cell r="C454">
            <v>453</v>
          </cell>
          <cell r="F454" t="str">
            <v/>
          </cell>
          <cell r="G454" t="str">
            <v/>
          </cell>
          <cell r="H454" t="str">
            <v/>
          </cell>
          <cell r="I454" t="str">
            <v/>
          </cell>
          <cell r="J454" t="str">
            <v/>
          </cell>
          <cell r="K454" t="str">
            <v/>
          </cell>
          <cell r="L454" t="str">
            <v/>
          </cell>
        </row>
        <row r="455">
          <cell r="A455" t="str">
            <v/>
          </cell>
          <cell r="B455" t="str">
            <v/>
          </cell>
          <cell r="C455">
            <v>454</v>
          </cell>
          <cell r="F455" t="str">
            <v/>
          </cell>
          <cell r="G455" t="str">
            <v/>
          </cell>
          <cell r="H455" t="str">
            <v/>
          </cell>
          <cell r="I455" t="str">
            <v/>
          </cell>
          <cell r="J455" t="str">
            <v/>
          </cell>
          <cell r="K455" t="str">
            <v/>
          </cell>
          <cell r="L455" t="str">
            <v/>
          </cell>
        </row>
        <row r="456">
          <cell r="A456" t="str">
            <v/>
          </cell>
          <cell r="B456" t="str">
            <v/>
          </cell>
          <cell r="C456">
            <v>455</v>
          </cell>
          <cell r="F456" t="str">
            <v/>
          </cell>
          <cell r="G456" t="str">
            <v/>
          </cell>
          <cell r="H456" t="str">
            <v/>
          </cell>
          <cell r="I456" t="str">
            <v/>
          </cell>
          <cell r="J456" t="str">
            <v/>
          </cell>
          <cell r="K456" t="str">
            <v/>
          </cell>
          <cell r="L456" t="str">
            <v/>
          </cell>
        </row>
        <row r="457">
          <cell r="A457" t="str">
            <v/>
          </cell>
          <cell r="B457" t="str">
            <v/>
          </cell>
          <cell r="C457">
            <v>456</v>
          </cell>
          <cell r="F457" t="str">
            <v/>
          </cell>
          <cell r="G457" t="str">
            <v/>
          </cell>
          <cell r="H457" t="str">
            <v/>
          </cell>
          <cell r="I457" t="str">
            <v/>
          </cell>
          <cell r="J457" t="str">
            <v/>
          </cell>
          <cell r="K457" t="str">
            <v/>
          </cell>
          <cell r="L457" t="str">
            <v/>
          </cell>
        </row>
        <row r="458">
          <cell r="A458" t="str">
            <v/>
          </cell>
          <cell r="B458" t="str">
            <v/>
          </cell>
          <cell r="C458">
            <v>457</v>
          </cell>
          <cell r="F458" t="str">
            <v/>
          </cell>
          <cell r="G458" t="str">
            <v/>
          </cell>
          <cell r="H458" t="str">
            <v/>
          </cell>
          <cell r="I458" t="str">
            <v/>
          </cell>
          <cell r="J458" t="str">
            <v/>
          </cell>
          <cell r="K458" t="str">
            <v/>
          </cell>
          <cell r="L458" t="str">
            <v/>
          </cell>
        </row>
        <row r="459">
          <cell r="A459" t="str">
            <v/>
          </cell>
          <cell r="B459" t="str">
            <v/>
          </cell>
          <cell r="C459">
            <v>458</v>
          </cell>
          <cell r="F459" t="str">
            <v/>
          </cell>
          <cell r="G459" t="str">
            <v/>
          </cell>
          <cell r="H459" t="str">
            <v/>
          </cell>
          <cell r="I459" t="str">
            <v/>
          </cell>
          <cell r="J459" t="str">
            <v/>
          </cell>
          <cell r="K459" t="str">
            <v/>
          </cell>
          <cell r="L459" t="str">
            <v/>
          </cell>
        </row>
        <row r="460">
          <cell r="A460" t="str">
            <v/>
          </cell>
          <cell r="B460" t="str">
            <v/>
          </cell>
          <cell r="C460">
            <v>459</v>
          </cell>
          <cell r="F460" t="str">
            <v/>
          </cell>
          <cell r="G460" t="str">
            <v/>
          </cell>
          <cell r="H460" t="str">
            <v/>
          </cell>
          <cell r="I460" t="str">
            <v/>
          </cell>
          <cell r="J460" t="str">
            <v/>
          </cell>
          <cell r="K460" t="str">
            <v/>
          </cell>
          <cell r="L460" t="str">
            <v/>
          </cell>
        </row>
        <row r="461">
          <cell r="A461" t="str">
            <v/>
          </cell>
          <cell r="B461" t="str">
            <v/>
          </cell>
          <cell r="C461">
            <v>460</v>
          </cell>
          <cell r="F461" t="str">
            <v/>
          </cell>
          <cell r="G461" t="str">
            <v/>
          </cell>
          <cell r="H461" t="str">
            <v/>
          </cell>
          <cell r="I461" t="str">
            <v/>
          </cell>
          <cell r="J461" t="str">
            <v/>
          </cell>
          <cell r="K461" t="str">
            <v/>
          </cell>
          <cell r="L461" t="str">
            <v/>
          </cell>
        </row>
        <row r="462">
          <cell r="A462" t="str">
            <v/>
          </cell>
          <cell r="B462" t="str">
            <v/>
          </cell>
          <cell r="C462">
            <v>461</v>
          </cell>
          <cell r="F462" t="str">
            <v/>
          </cell>
          <cell r="G462" t="str">
            <v/>
          </cell>
          <cell r="H462" t="str">
            <v/>
          </cell>
          <cell r="I462" t="str">
            <v/>
          </cell>
          <cell r="J462" t="str">
            <v/>
          </cell>
          <cell r="K462" t="str">
            <v/>
          </cell>
          <cell r="L462" t="str">
            <v/>
          </cell>
        </row>
        <row r="463">
          <cell r="A463" t="str">
            <v/>
          </cell>
          <cell r="B463" t="str">
            <v/>
          </cell>
          <cell r="C463">
            <v>462</v>
          </cell>
          <cell r="F463" t="str">
            <v/>
          </cell>
          <cell r="G463" t="str">
            <v/>
          </cell>
          <cell r="H463" t="str">
            <v/>
          </cell>
          <cell r="I463" t="str">
            <v/>
          </cell>
          <cell r="J463" t="str">
            <v/>
          </cell>
          <cell r="K463" t="str">
            <v/>
          </cell>
          <cell r="L463" t="str">
            <v/>
          </cell>
        </row>
        <row r="464">
          <cell r="A464" t="str">
            <v/>
          </cell>
          <cell r="B464" t="str">
            <v/>
          </cell>
          <cell r="C464">
            <v>463</v>
          </cell>
          <cell r="F464" t="str">
            <v/>
          </cell>
          <cell r="G464" t="str">
            <v/>
          </cell>
          <cell r="H464" t="str">
            <v/>
          </cell>
          <cell r="I464" t="str">
            <v/>
          </cell>
          <cell r="J464" t="str">
            <v/>
          </cell>
          <cell r="K464" t="str">
            <v/>
          </cell>
          <cell r="L464" t="str">
            <v/>
          </cell>
        </row>
        <row r="465">
          <cell r="A465" t="str">
            <v/>
          </cell>
          <cell r="B465" t="str">
            <v/>
          </cell>
          <cell r="C465">
            <v>464</v>
          </cell>
          <cell r="F465" t="str">
            <v/>
          </cell>
          <cell r="G465" t="str">
            <v/>
          </cell>
          <cell r="H465" t="str">
            <v/>
          </cell>
          <cell r="I465" t="str">
            <v/>
          </cell>
          <cell r="J465" t="str">
            <v/>
          </cell>
          <cell r="K465" t="str">
            <v/>
          </cell>
          <cell r="L465" t="str">
            <v/>
          </cell>
        </row>
        <row r="466">
          <cell r="A466" t="str">
            <v/>
          </cell>
          <cell r="B466" t="str">
            <v/>
          </cell>
          <cell r="C466">
            <v>465</v>
          </cell>
          <cell r="F466" t="str">
            <v/>
          </cell>
          <cell r="G466" t="str">
            <v/>
          </cell>
          <cell r="H466" t="str">
            <v/>
          </cell>
          <cell r="I466" t="str">
            <v/>
          </cell>
          <cell r="J466" t="str">
            <v/>
          </cell>
          <cell r="K466" t="str">
            <v/>
          </cell>
          <cell r="L466" t="str">
            <v/>
          </cell>
        </row>
        <row r="467">
          <cell r="A467" t="str">
            <v/>
          </cell>
          <cell r="B467" t="str">
            <v/>
          </cell>
          <cell r="C467">
            <v>466</v>
          </cell>
          <cell r="F467" t="str">
            <v/>
          </cell>
          <cell r="G467" t="str">
            <v/>
          </cell>
          <cell r="H467" t="str">
            <v/>
          </cell>
          <cell r="I467" t="str">
            <v/>
          </cell>
          <cell r="J467" t="str">
            <v/>
          </cell>
          <cell r="K467" t="str">
            <v/>
          </cell>
          <cell r="L467" t="str">
            <v/>
          </cell>
        </row>
        <row r="468">
          <cell r="A468" t="str">
            <v/>
          </cell>
          <cell r="B468" t="str">
            <v/>
          </cell>
          <cell r="C468">
            <v>467</v>
          </cell>
          <cell r="F468" t="str">
            <v/>
          </cell>
          <cell r="G468" t="str">
            <v/>
          </cell>
          <cell r="H468" t="str">
            <v/>
          </cell>
          <cell r="I468" t="str">
            <v/>
          </cell>
          <cell r="J468" t="str">
            <v/>
          </cell>
          <cell r="K468" t="str">
            <v/>
          </cell>
          <cell r="L468" t="str">
            <v/>
          </cell>
        </row>
        <row r="469">
          <cell r="A469" t="str">
            <v/>
          </cell>
          <cell r="B469" t="str">
            <v/>
          </cell>
          <cell r="C469">
            <v>468</v>
          </cell>
          <cell r="F469" t="str">
            <v/>
          </cell>
          <cell r="G469" t="str">
            <v/>
          </cell>
          <cell r="H469" t="str">
            <v/>
          </cell>
          <cell r="I469" t="str">
            <v/>
          </cell>
          <cell r="J469" t="str">
            <v/>
          </cell>
          <cell r="K469" t="str">
            <v/>
          </cell>
          <cell r="L469" t="str">
            <v/>
          </cell>
        </row>
        <row r="470">
          <cell r="A470" t="str">
            <v/>
          </cell>
          <cell r="B470" t="str">
            <v/>
          </cell>
          <cell r="C470">
            <v>469</v>
          </cell>
          <cell r="F470" t="str">
            <v/>
          </cell>
          <cell r="G470" t="str">
            <v/>
          </cell>
          <cell r="H470" t="str">
            <v/>
          </cell>
          <cell r="I470" t="str">
            <v/>
          </cell>
          <cell r="J470" t="str">
            <v/>
          </cell>
          <cell r="K470" t="str">
            <v/>
          </cell>
          <cell r="L470" t="str">
            <v/>
          </cell>
        </row>
        <row r="471">
          <cell r="A471" t="str">
            <v/>
          </cell>
          <cell r="B471" t="str">
            <v/>
          </cell>
          <cell r="C471">
            <v>470</v>
          </cell>
          <cell r="F471" t="str">
            <v/>
          </cell>
          <cell r="G471" t="str">
            <v/>
          </cell>
          <cell r="H471" t="str">
            <v/>
          </cell>
          <cell r="I471" t="str">
            <v/>
          </cell>
          <cell r="J471" t="str">
            <v/>
          </cell>
          <cell r="K471" t="str">
            <v/>
          </cell>
          <cell r="L471" t="str">
            <v/>
          </cell>
        </row>
        <row r="472">
          <cell r="A472" t="str">
            <v/>
          </cell>
          <cell r="B472" t="str">
            <v/>
          </cell>
          <cell r="C472">
            <v>471</v>
          </cell>
          <cell r="F472" t="str">
            <v/>
          </cell>
          <cell r="G472" t="str">
            <v/>
          </cell>
          <cell r="H472" t="str">
            <v/>
          </cell>
          <cell r="I472" t="str">
            <v/>
          </cell>
          <cell r="J472" t="str">
            <v/>
          </cell>
          <cell r="K472" t="str">
            <v/>
          </cell>
          <cell r="L472" t="str">
            <v/>
          </cell>
        </row>
        <row r="473">
          <cell r="A473" t="str">
            <v/>
          </cell>
          <cell r="B473" t="str">
            <v/>
          </cell>
          <cell r="C473">
            <v>472</v>
          </cell>
          <cell r="F473" t="str">
            <v/>
          </cell>
          <cell r="G473" t="str">
            <v/>
          </cell>
          <cell r="H473" t="str">
            <v/>
          </cell>
          <cell r="I473" t="str">
            <v/>
          </cell>
          <cell r="J473" t="str">
            <v/>
          </cell>
          <cell r="K473" t="str">
            <v/>
          </cell>
          <cell r="L473" t="str">
            <v/>
          </cell>
        </row>
        <row r="474">
          <cell r="A474" t="str">
            <v/>
          </cell>
          <cell r="B474" t="str">
            <v/>
          </cell>
          <cell r="C474">
            <v>473</v>
          </cell>
          <cell r="F474" t="str">
            <v/>
          </cell>
          <cell r="G474" t="str">
            <v/>
          </cell>
          <cell r="H474" t="str">
            <v/>
          </cell>
          <cell r="I474" t="str">
            <v/>
          </cell>
          <cell r="J474" t="str">
            <v/>
          </cell>
          <cell r="K474" t="str">
            <v/>
          </cell>
          <cell r="L474" t="str">
            <v/>
          </cell>
        </row>
        <row r="475">
          <cell r="A475" t="str">
            <v/>
          </cell>
          <cell r="B475" t="str">
            <v/>
          </cell>
          <cell r="C475">
            <v>474</v>
          </cell>
          <cell r="F475" t="str">
            <v/>
          </cell>
          <cell r="G475" t="str">
            <v/>
          </cell>
          <cell r="H475" t="str">
            <v/>
          </cell>
          <cell r="I475" t="str">
            <v/>
          </cell>
          <cell r="J475" t="str">
            <v/>
          </cell>
          <cell r="K475" t="str">
            <v/>
          </cell>
          <cell r="L475" t="str">
            <v/>
          </cell>
        </row>
        <row r="476">
          <cell r="A476" t="str">
            <v/>
          </cell>
          <cell r="B476" t="str">
            <v/>
          </cell>
          <cell r="C476">
            <v>475</v>
          </cell>
          <cell r="F476" t="str">
            <v/>
          </cell>
          <cell r="G476" t="str">
            <v/>
          </cell>
          <cell r="H476" t="str">
            <v/>
          </cell>
          <cell r="I476" t="str">
            <v/>
          </cell>
          <cell r="J476" t="str">
            <v/>
          </cell>
          <cell r="K476" t="str">
            <v/>
          </cell>
          <cell r="L476" t="str">
            <v/>
          </cell>
        </row>
        <row r="477">
          <cell r="A477" t="str">
            <v/>
          </cell>
          <cell r="B477" t="str">
            <v/>
          </cell>
          <cell r="C477">
            <v>476</v>
          </cell>
          <cell r="F477" t="str">
            <v/>
          </cell>
          <cell r="G477" t="str">
            <v/>
          </cell>
          <cell r="H477" t="str">
            <v/>
          </cell>
          <cell r="I477" t="str">
            <v/>
          </cell>
          <cell r="J477" t="str">
            <v/>
          </cell>
          <cell r="K477" t="str">
            <v/>
          </cell>
          <cell r="L477" t="str">
            <v/>
          </cell>
        </row>
        <row r="478">
          <cell r="A478" t="str">
            <v/>
          </cell>
          <cell r="B478" t="str">
            <v/>
          </cell>
          <cell r="C478">
            <v>477</v>
          </cell>
          <cell r="F478" t="str">
            <v/>
          </cell>
          <cell r="G478" t="str">
            <v/>
          </cell>
          <cell r="H478" t="str">
            <v/>
          </cell>
          <cell r="I478" t="str">
            <v/>
          </cell>
          <cell r="J478" t="str">
            <v/>
          </cell>
          <cell r="K478" t="str">
            <v/>
          </cell>
          <cell r="L478" t="str">
            <v/>
          </cell>
        </row>
        <row r="479">
          <cell r="A479" t="str">
            <v/>
          </cell>
          <cell r="B479" t="str">
            <v/>
          </cell>
          <cell r="C479">
            <v>478</v>
          </cell>
          <cell r="F479" t="str">
            <v/>
          </cell>
          <cell r="G479" t="str">
            <v/>
          </cell>
          <cell r="H479" t="str">
            <v/>
          </cell>
          <cell r="I479" t="str">
            <v/>
          </cell>
          <cell r="J479" t="str">
            <v/>
          </cell>
          <cell r="K479" t="str">
            <v/>
          </cell>
          <cell r="L479" t="str">
            <v/>
          </cell>
        </row>
        <row r="480">
          <cell r="A480" t="str">
            <v/>
          </cell>
          <cell r="B480" t="str">
            <v/>
          </cell>
          <cell r="C480">
            <v>479</v>
          </cell>
          <cell r="F480" t="str">
            <v/>
          </cell>
          <cell r="G480" t="str">
            <v/>
          </cell>
          <cell r="H480" t="str">
            <v/>
          </cell>
          <cell r="I480" t="str">
            <v/>
          </cell>
          <cell r="J480" t="str">
            <v/>
          </cell>
          <cell r="K480" t="str">
            <v/>
          </cell>
          <cell r="L480" t="str">
            <v/>
          </cell>
        </row>
        <row r="481">
          <cell r="A481" t="str">
            <v/>
          </cell>
          <cell r="B481" t="str">
            <v/>
          </cell>
          <cell r="C481">
            <v>480</v>
          </cell>
          <cell r="F481" t="str">
            <v/>
          </cell>
          <cell r="G481" t="str">
            <v/>
          </cell>
          <cell r="H481" t="str">
            <v/>
          </cell>
          <cell r="I481" t="str">
            <v/>
          </cell>
          <cell r="J481" t="str">
            <v/>
          </cell>
          <cell r="K481" t="str">
            <v/>
          </cell>
          <cell r="L481" t="str">
            <v/>
          </cell>
        </row>
        <row r="482">
          <cell r="A482" t="str">
            <v/>
          </cell>
          <cell r="B482" t="str">
            <v/>
          </cell>
          <cell r="C482">
            <v>481</v>
          </cell>
          <cell r="F482" t="str">
            <v/>
          </cell>
          <cell r="G482" t="str">
            <v/>
          </cell>
          <cell r="H482" t="str">
            <v/>
          </cell>
          <cell r="I482" t="str">
            <v/>
          </cell>
          <cell r="J482" t="str">
            <v/>
          </cell>
          <cell r="K482" t="str">
            <v/>
          </cell>
          <cell r="L482" t="str">
            <v/>
          </cell>
        </row>
        <row r="483">
          <cell r="A483" t="str">
            <v/>
          </cell>
          <cell r="B483" t="str">
            <v/>
          </cell>
          <cell r="C483">
            <v>482</v>
          </cell>
          <cell r="F483" t="str">
            <v/>
          </cell>
          <cell r="G483" t="str">
            <v/>
          </cell>
          <cell r="H483" t="str">
            <v/>
          </cell>
          <cell r="I483" t="str">
            <v/>
          </cell>
          <cell r="J483" t="str">
            <v/>
          </cell>
          <cell r="K483" t="str">
            <v/>
          </cell>
          <cell r="L483" t="str">
            <v/>
          </cell>
        </row>
        <row r="484">
          <cell r="A484" t="str">
            <v/>
          </cell>
          <cell r="B484" t="str">
            <v/>
          </cell>
          <cell r="C484">
            <v>483</v>
          </cell>
          <cell r="F484" t="str">
            <v/>
          </cell>
          <cell r="G484" t="str">
            <v/>
          </cell>
          <cell r="H484" t="str">
            <v/>
          </cell>
          <cell r="I484" t="str">
            <v/>
          </cell>
          <cell r="J484" t="str">
            <v/>
          </cell>
          <cell r="K484" t="str">
            <v/>
          </cell>
          <cell r="L484" t="str">
            <v/>
          </cell>
        </row>
        <row r="485">
          <cell r="A485" t="str">
            <v/>
          </cell>
          <cell r="B485" t="str">
            <v/>
          </cell>
          <cell r="C485">
            <v>484</v>
          </cell>
          <cell r="F485" t="str">
            <v/>
          </cell>
          <cell r="G485" t="str">
            <v/>
          </cell>
          <cell r="H485" t="str">
            <v/>
          </cell>
          <cell r="I485" t="str">
            <v/>
          </cell>
          <cell r="J485" t="str">
            <v/>
          </cell>
          <cell r="K485" t="str">
            <v/>
          </cell>
          <cell r="L485" t="str">
            <v/>
          </cell>
        </row>
        <row r="486">
          <cell r="A486" t="str">
            <v/>
          </cell>
          <cell r="B486" t="str">
            <v/>
          </cell>
          <cell r="C486">
            <v>485</v>
          </cell>
          <cell r="F486" t="str">
            <v/>
          </cell>
          <cell r="G486" t="str">
            <v/>
          </cell>
          <cell r="H486" t="str">
            <v/>
          </cell>
          <cell r="I486" t="str">
            <v/>
          </cell>
          <cell r="J486" t="str">
            <v/>
          </cell>
          <cell r="K486" t="str">
            <v/>
          </cell>
          <cell r="L486" t="str">
            <v/>
          </cell>
        </row>
        <row r="487">
          <cell r="A487" t="str">
            <v/>
          </cell>
          <cell r="B487" t="str">
            <v/>
          </cell>
          <cell r="C487">
            <v>486</v>
          </cell>
          <cell r="F487" t="str">
            <v/>
          </cell>
          <cell r="G487" t="str">
            <v/>
          </cell>
          <cell r="H487" t="str">
            <v/>
          </cell>
          <cell r="I487" t="str">
            <v/>
          </cell>
          <cell r="J487" t="str">
            <v/>
          </cell>
          <cell r="K487" t="str">
            <v/>
          </cell>
          <cell r="L487" t="str">
            <v/>
          </cell>
        </row>
        <row r="488">
          <cell r="A488" t="str">
            <v/>
          </cell>
          <cell r="B488" t="str">
            <v/>
          </cell>
          <cell r="C488">
            <v>487</v>
          </cell>
          <cell r="F488" t="str">
            <v/>
          </cell>
          <cell r="G488" t="str">
            <v/>
          </cell>
          <cell r="H488" t="str">
            <v/>
          </cell>
          <cell r="I488" t="str">
            <v/>
          </cell>
          <cell r="J488" t="str">
            <v/>
          </cell>
          <cell r="K488" t="str">
            <v/>
          </cell>
          <cell r="L488" t="str">
            <v/>
          </cell>
        </row>
        <row r="489">
          <cell r="A489" t="str">
            <v/>
          </cell>
          <cell r="B489" t="str">
            <v/>
          </cell>
          <cell r="C489">
            <v>488</v>
          </cell>
          <cell r="F489" t="str">
            <v/>
          </cell>
          <cell r="G489" t="str">
            <v/>
          </cell>
          <cell r="H489" t="str">
            <v/>
          </cell>
          <cell r="I489" t="str">
            <v/>
          </cell>
          <cell r="J489" t="str">
            <v/>
          </cell>
          <cell r="K489" t="str">
            <v/>
          </cell>
          <cell r="L489" t="str">
            <v/>
          </cell>
        </row>
        <row r="490">
          <cell r="A490" t="str">
            <v/>
          </cell>
          <cell r="B490" t="str">
            <v/>
          </cell>
          <cell r="C490">
            <v>489</v>
          </cell>
          <cell r="F490" t="str">
            <v/>
          </cell>
          <cell r="G490" t="str">
            <v/>
          </cell>
          <cell r="H490" t="str">
            <v/>
          </cell>
          <cell r="I490" t="str">
            <v/>
          </cell>
          <cell r="J490" t="str">
            <v/>
          </cell>
          <cell r="K490" t="str">
            <v/>
          </cell>
          <cell r="L490" t="str">
            <v/>
          </cell>
        </row>
        <row r="491">
          <cell r="A491" t="str">
            <v/>
          </cell>
          <cell r="B491" t="str">
            <v/>
          </cell>
          <cell r="C491">
            <v>490</v>
          </cell>
          <cell r="F491" t="str">
            <v/>
          </cell>
          <cell r="G491" t="str">
            <v/>
          </cell>
          <cell r="H491" t="str">
            <v/>
          </cell>
          <cell r="I491" t="str">
            <v/>
          </cell>
          <cell r="J491" t="str">
            <v/>
          </cell>
          <cell r="K491" t="str">
            <v/>
          </cell>
          <cell r="L491" t="str">
            <v/>
          </cell>
        </row>
        <row r="492">
          <cell r="A492" t="str">
            <v/>
          </cell>
          <cell r="B492" t="str">
            <v/>
          </cell>
          <cell r="C492">
            <v>491</v>
          </cell>
          <cell r="F492" t="str">
            <v/>
          </cell>
          <cell r="G492" t="str">
            <v/>
          </cell>
          <cell r="H492" t="str">
            <v/>
          </cell>
          <cell r="I492" t="str">
            <v/>
          </cell>
          <cell r="J492" t="str">
            <v/>
          </cell>
          <cell r="K492" t="str">
            <v/>
          </cell>
          <cell r="L492" t="str">
            <v/>
          </cell>
        </row>
        <row r="493">
          <cell r="A493" t="str">
            <v/>
          </cell>
          <cell r="B493" t="str">
            <v/>
          </cell>
          <cell r="C493">
            <v>492</v>
          </cell>
          <cell r="F493" t="str">
            <v/>
          </cell>
          <cell r="G493" t="str">
            <v/>
          </cell>
          <cell r="H493" t="str">
            <v/>
          </cell>
          <cell r="I493" t="str">
            <v/>
          </cell>
          <cell r="J493" t="str">
            <v/>
          </cell>
          <cell r="K493" t="str">
            <v/>
          </cell>
          <cell r="L493" t="str">
            <v/>
          </cell>
        </row>
        <row r="494">
          <cell r="A494" t="str">
            <v/>
          </cell>
          <cell r="B494" t="str">
            <v/>
          </cell>
          <cell r="C494">
            <v>493</v>
          </cell>
          <cell r="F494" t="str">
            <v/>
          </cell>
          <cell r="G494" t="str">
            <v/>
          </cell>
          <cell r="H494" t="str">
            <v/>
          </cell>
          <cell r="I494" t="str">
            <v/>
          </cell>
          <cell r="J494" t="str">
            <v/>
          </cell>
          <cell r="K494" t="str">
            <v/>
          </cell>
          <cell r="L494" t="str">
            <v/>
          </cell>
        </row>
        <row r="495">
          <cell r="A495" t="str">
            <v/>
          </cell>
          <cell r="B495" t="str">
            <v/>
          </cell>
          <cell r="C495">
            <v>494</v>
          </cell>
          <cell r="F495" t="str">
            <v/>
          </cell>
          <cell r="G495" t="str">
            <v/>
          </cell>
          <cell r="H495" t="str">
            <v/>
          </cell>
          <cell r="I495" t="str">
            <v/>
          </cell>
          <cell r="J495" t="str">
            <v/>
          </cell>
          <cell r="K495" t="str">
            <v/>
          </cell>
          <cell r="L495" t="str">
            <v/>
          </cell>
        </row>
        <row r="496">
          <cell r="A496" t="str">
            <v/>
          </cell>
          <cell r="B496" t="str">
            <v/>
          </cell>
          <cell r="C496">
            <v>495</v>
          </cell>
          <cell r="F496" t="str">
            <v/>
          </cell>
          <cell r="G496" t="str">
            <v/>
          </cell>
          <cell r="H496" t="str">
            <v/>
          </cell>
          <cell r="I496" t="str">
            <v/>
          </cell>
          <cell r="J496" t="str">
            <v/>
          </cell>
          <cell r="K496" t="str">
            <v/>
          </cell>
          <cell r="L496" t="str">
            <v/>
          </cell>
        </row>
        <row r="497">
          <cell r="A497" t="str">
            <v/>
          </cell>
          <cell r="B497" t="str">
            <v/>
          </cell>
          <cell r="C497">
            <v>496</v>
          </cell>
          <cell r="F497" t="str">
            <v/>
          </cell>
          <cell r="G497" t="str">
            <v/>
          </cell>
          <cell r="H497" t="str">
            <v/>
          </cell>
          <cell r="I497" t="str">
            <v/>
          </cell>
          <cell r="J497" t="str">
            <v/>
          </cell>
          <cell r="K497" t="str">
            <v/>
          </cell>
          <cell r="L497" t="str">
            <v/>
          </cell>
        </row>
        <row r="498">
          <cell r="A498" t="str">
            <v/>
          </cell>
          <cell r="B498" t="str">
            <v/>
          </cell>
          <cell r="C498">
            <v>497</v>
          </cell>
          <cell r="F498" t="str">
            <v/>
          </cell>
          <cell r="G498" t="str">
            <v/>
          </cell>
          <cell r="H498" t="str">
            <v/>
          </cell>
          <cell r="I498" t="str">
            <v/>
          </cell>
          <cell r="J498" t="str">
            <v/>
          </cell>
          <cell r="K498" t="str">
            <v/>
          </cell>
          <cell r="L498" t="str">
            <v/>
          </cell>
        </row>
        <row r="499">
          <cell r="A499" t="str">
            <v/>
          </cell>
          <cell r="B499" t="str">
            <v/>
          </cell>
          <cell r="C499">
            <v>498</v>
          </cell>
          <cell r="F499" t="str">
            <v/>
          </cell>
          <cell r="G499" t="str">
            <v/>
          </cell>
          <cell r="H499" t="str">
            <v/>
          </cell>
          <cell r="I499" t="str">
            <v/>
          </cell>
          <cell r="J499" t="str">
            <v/>
          </cell>
          <cell r="K499" t="str">
            <v/>
          </cell>
          <cell r="L499" t="str">
            <v/>
          </cell>
        </row>
        <row r="500">
          <cell r="A500" t="str">
            <v/>
          </cell>
          <cell r="B500" t="str">
            <v/>
          </cell>
          <cell r="C500">
            <v>499</v>
          </cell>
          <cell r="F500" t="str">
            <v/>
          </cell>
          <cell r="G500" t="str">
            <v/>
          </cell>
          <cell r="H500" t="str">
            <v/>
          </cell>
          <cell r="I500" t="str">
            <v/>
          </cell>
          <cell r="J500" t="str">
            <v/>
          </cell>
          <cell r="K500" t="str">
            <v/>
          </cell>
          <cell r="L500" t="str">
            <v/>
          </cell>
        </row>
        <row r="501">
          <cell r="A501" t="str">
            <v/>
          </cell>
          <cell r="B501" t="str">
            <v/>
          </cell>
          <cell r="C501">
            <v>500</v>
          </cell>
          <cell r="F501" t="str">
            <v/>
          </cell>
          <cell r="G501" t="str">
            <v/>
          </cell>
          <cell r="H501" t="str">
            <v/>
          </cell>
          <cell r="I501" t="str">
            <v/>
          </cell>
          <cell r="J501" t="str">
            <v/>
          </cell>
          <cell r="K501" t="str">
            <v/>
          </cell>
          <cell r="L501" t="str">
            <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1026"/>
  <sheetViews>
    <sheetView workbookViewId="0">
      <selection activeCell="D9" sqref="D9"/>
    </sheetView>
  </sheetViews>
  <sheetFormatPr defaultColWidth="9.109375" defaultRowHeight="14.4" x14ac:dyDescent="0.3"/>
  <cols>
    <col min="1" max="1" width="9.109375" style="17" customWidth="1"/>
    <col min="2" max="2" width="13.33203125" style="11" customWidth="1"/>
    <col min="3" max="3" width="16.33203125" style="11" customWidth="1"/>
    <col min="4" max="4" width="12.44140625" style="17" bestFit="1" customWidth="1"/>
    <col min="5" max="5" width="8.44140625" style="93" customWidth="1"/>
    <col min="6" max="6" width="24.33203125" style="11" bestFit="1" customWidth="1"/>
    <col min="7" max="7" width="33.109375" style="17" customWidth="1"/>
    <col min="8" max="8" width="9.44140625" style="67" customWidth="1"/>
    <col min="9" max="16384" width="9.109375" style="10"/>
  </cols>
  <sheetData>
    <row r="1" spans="1:8" s="16" customFormat="1" ht="30" customHeight="1" thickBot="1" x14ac:dyDescent="0.35">
      <c r="A1" s="43" t="s">
        <v>50</v>
      </c>
      <c r="B1" s="64" t="s">
        <v>24</v>
      </c>
      <c r="C1" s="64" t="s">
        <v>25</v>
      </c>
      <c r="D1" s="44" t="s">
        <v>3</v>
      </c>
      <c r="E1" s="45" t="s">
        <v>2</v>
      </c>
      <c r="F1" s="64" t="s">
        <v>4</v>
      </c>
      <c r="G1" s="44" t="s">
        <v>5</v>
      </c>
      <c r="H1" s="70" t="s">
        <v>51</v>
      </c>
    </row>
    <row r="2" spans="1:8" x14ac:dyDescent="0.3">
      <c r="A2" s="17">
        <v>1</v>
      </c>
      <c r="B2" s="11" t="s">
        <v>68</v>
      </c>
      <c r="C2" s="11" t="s">
        <v>69</v>
      </c>
      <c r="D2" s="17" t="s">
        <v>8</v>
      </c>
      <c r="E2" s="93" t="s">
        <v>6</v>
      </c>
      <c r="F2" s="11" t="s">
        <v>73</v>
      </c>
      <c r="H2" s="67" t="s">
        <v>77</v>
      </c>
    </row>
    <row r="3" spans="1:8" x14ac:dyDescent="0.3">
      <c r="A3" s="17">
        <f t="shared" ref="A3:A66" si="0">A2+1</f>
        <v>2</v>
      </c>
      <c r="B3" s="11" t="s">
        <v>70</v>
      </c>
      <c r="C3" s="11" t="s">
        <v>71</v>
      </c>
      <c r="D3" s="17" t="s">
        <v>33</v>
      </c>
      <c r="E3" s="93" t="s">
        <v>6</v>
      </c>
      <c r="F3" s="11" t="s">
        <v>72</v>
      </c>
      <c r="H3" s="67" t="str">
        <f>IF(B3="","",IF(IF(ISNA(VLOOKUP(A3,RESULTS!$D$2:$D$1001,1,0)),"",VLOOKUP(A3,RESULTS!$D$2:$D$1001,1,0))=A3,"","X"))</f>
        <v/>
      </c>
    </row>
    <row r="4" spans="1:8" x14ac:dyDescent="0.3">
      <c r="A4" s="17">
        <f t="shared" si="0"/>
        <v>3</v>
      </c>
      <c r="B4" s="11" t="s">
        <v>74</v>
      </c>
      <c r="C4" s="11" t="s">
        <v>75</v>
      </c>
      <c r="D4" s="17" t="s">
        <v>8</v>
      </c>
      <c r="E4" s="93" t="s">
        <v>6</v>
      </c>
      <c r="F4" s="11" t="s">
        <v>76</v>
      </c>
      <c r="H4" s="67" t="str">
        <f>IF(B4="","",IF(IF(ISNA(VLOOKUP(A4,RESULTS!$D$2:$D$1001,1,0)),"",VLOOKUP(A4,RESULTS!$D$2:$D$1001,1,0))=A4,"","X"))</f>
        <v/>
      </c>
    </row>
    <row r="5" spans="1:8" x14ac:dyDescent="0.3">
      <c r="A5" s="17">
        <f t="shared" si="0"/>
        <v>4</v>
      </c>
      <c r="B5" s="11" t="s">
        <v>78</v>
      </c>
      <c r="C5" s="11" t="s">
        <v>79</v>
      </c>
      <c r="D5" s="17" t="s">
        <v>8</v>
      </c>
      <c r="E5" s="93" t="s">
        <v>6</v>
      </c>
      <c r="F5" s="11" t="s">
        <v>76</v>
      </c>
      <c r="H5" s="67" t="str">
        <f>IF(B5="","",IF(IF(ISNA(VLOOKUP(A5,RESULTS!$D$2:$D$1001,1,0)),"",VLOOKUP(A5,RESULTS!$D$2:$D$1001,1,0))=A5,"","X"))</f>
        <v/>
      </c>
    </row>
    <row r="6" spans="1:8" x14ac:dyDescent="0.3">
      <c r="A6" s="17">
        <f t="shared" si="0"/>
        <v>5</v>
      </c>
      <c r="B6" s="11" t="s">
        <v>80</v>
      </c>
      <c r="C6" s="11" t="s">
        <v>81</v>
      </c>
      <c r="D6" s="17" t="s">
        <v>33</v>
      </c>
      <c r="E6" s="93" t="s">
        <v>6</v>
      </c>
      <c r="F6" s="11" t="s">
        <v>72</v>
      </c>
      <c r="H6" s="67" t="str">
        <f>IF(B6="","",IF(IF(ISNA(VLOOKUP(A6,RESULTS!$D$2:$D$1001,1,0)),"",VLOOKUP(A6,RESULTS!$D$2:$D$1001,1,0))=A6,"","X"))</f>
        <v/>
      </c>
    </row>
    <row r="7" spans="1:8" x14ac:dyDescent="0.3">
      <c r="A7" s="17">
        <f t="shared" si="0"/>
        <v>6</v>
      </c>
      <c r="B7" s="11" t="s">
        <v>82</v>
      </c>
      <c r="C7" s="11" t="s">
        <v>83</v>
      </c>
      <c r="D7" s="17" t="s">
        <v>9</v>
      </c>
      <c r="E7" s="93" t="s">
        <v>6</v>
      </c>
      <c r="F7" s="11" t="s">
        <v>72</v>
      </c>
      <c r="H7" s="67" t="str">
        <f>IF(B7="","",IF(IF(ISNA(VLOOKUP(A7,RESULTS!$D$2:$D$1001,1,0)),"",VLOOKUP(A7,RESULTS!$D$2:$D$1001,1,0))=A7,"","X"))</f>
        <v/>
      </c>
    </row>
    <row r="8" spans="1:8" x14ac:dyDescent="0.3">
      <c r="A8" s="17">
        <f t="shared" si="0"/>
        <v>7</v>
      </c>
      <c r="B8" s="11" t="s">
        <v>82</v>
      </c>
      <c r="C8" s="11" t="s">
        <v>84</v>
      </c>
      <c r="D8" s="17" t="s">
        <v>33</v>
      </c>
      <c r="E8" s="93" t="s">
        <v>6</v>
      </c>
      <c r="F8" s="11" t="s">
        <v>85</v>
      </c>
      <c r="H8" s="67" t="str">
        <f>IF(B8="","",IF(IF(ISNA(VLOOKUP(A8,RESULTS!$D$2:$D$1001,1,0)),"",VLOOKUP(A8,RESULTS!$D$2:$D$1001,1,0))=A8,"","X"))</f>
        <v/>
      </c>
    </row>
    <row r="9" spans="1:8" x14ac:dyDescent="0.3">
      <c r="A9" s="17">
        <f t="shared" si="0"/>
        <v>8</v>
      </c>
      <c r="B9" s="11" t="s">
        <v>80</v>
      </c>
      <c r="C9" s="11" t="s">
        <v>86</v>
      </c>
      <c r="D9" s="17" t="s">
        <v>6</v>
      </c>
      <c r="E9" s="93" t="str">
        <f t="shared" ref="E9:E72" si="1">LEFT(D9,1)</f>
        <v>M</v>
      </c>
      <c r="F9" s="11" t="s">
        <v>87</v>
      </c>
      <c r="H9" s="67" t="str">
        <f>IF(B9="","",IF(IF(ISNA(VLOOKUP(A9,RESULTS!$D$2:$D$1001,1,0)),"",VLOOKUP(A9,RESULTS!$D$2:$D$1001,1,0))=A9,"","X"))</f>
        <v/>
      </c>
    </row>
    <row r="10" spans="1:8" x14ac:dyDescent="0.3">
      <c r="A10" s="17">
        <f t="shared" si="0"/>
        <v>9</v>
      </c>
      <c r="B10" s="11" t="s">
        <v>88</v>
      </c>
      <c r="C10" s="11" t="s">
        <v>89</v>
      </c>
      <c r="D10" s="17" t="s">
        <v>8</v>
      </c>
      <c r="E10" s="93" t="str">
        <f t="shared" si="1"/>
        <v>M</v>
      </c>
      <c r="F10" s="11" t="s">
        <v>85</v>
      </c>
      <c r="H10" s="67" t="str">
        <f>IF(B10="","",IF(IF(ISNA(VLOOKUP(A10,RESULTS!$D$2:$D$1001,1,0)),"",VLOOKUP(A10,RESULTS!$D$2:$D$1001,1,0))=A10,"","X"))</f>
        <v/>
      </c>
    </row>
    <row r="11" spans="1:8" x14ac:dyDescent="0.3">
      <c r="A11" s="17">
        <f t="shared" si="0"/>
        <v>10</v>
      </c>
      <c r="B11" s="11" t="s">
        <v>90</v>
      </c>
      <c r="C11" s="11" t="s">
        <v>83</v>
      </c>
      <c r="D11" s="17" t="s">
        <v>38</v>
      </c>
      <c r="E11" s="93" t="str">
        <f t="shared" si="1"/>
        <v>M</v>
      </c>
      <c r="F11" s="11" t="s">
        <v>91</v>
      </c>
      <c r="H11" s="67" t="str">
        <f>IF(B11="","",IF(IF(ISNA(VLOOKUP(A11,RESULTS!$D$2:$D$1001,1,0)),"",VLOOKUP(A11,RESULTS!$D$2:$D$1001,1,0))=A11,"","X"))</f>
        <v/>
      </c>
    </row>
    <row r="12" spans="1:8" x14ac:dyDescent="0.3">
      <c r="A12" s="17">
        <f t="shared" si="0"/>
        <v>11</v>
      </c>
      <c r="B12" s="11" t="s">
        <v>92</v>
      </c>
      <c r="C12" s="11" t="s">
        <v>93</v>
      </c>
      <c r="D12" s="17" t="s">
        <v>34</v>
      </c>
      <c r="E12" s="93" t="s">
        <v>12</v>
      </c>
      <c r="F12" s="11" t="s">
        <v>76</v>
      </c>
      <c r="H12" s="67" t="str">
        <f>IF(B12="","",IF(IF(ISNA(VLOOKUP(A12,RESULTS!$D$2:$D$1001,1,0)),"",VLOOKUP(A12,RESULTS!$D$2:$D$1001,1,0))=A12,"","X"))</f>
        <v/>
      </c>
    </row>
    <row r="13" spans="1:8" x14ac:dyDescent="0.3">
      <c r="A13" s="17">
        <f t="shared" si="0"/>
        <v>12</v>
      </c>
      <c r="B13" s="11" t="s">
        <v>94</v>
      </c>
      <c r="C13" s="11" t="s">
        <v>93</v>
      </c>
      <c r="D13" s="17" t="s">
        <v>7</v>
      </c>
      <c r="E13" s="93" t="str">
        <f t="shared" si="1"/>
        <v>M</v>
      </c>
      <c r="F13" s="11" t="s">
        <v>76</v>
      </c>
      <c r="H13" s="67" t="str">
        <f>IF(B13="","",IF(IF(ISNA(VLOOKUP(A13,RESULTS!$D$2:$D$1001,1,0)),"",VLOOKUP(A13,RESULTS!$D$2:$D$1001,1,0))=A13,"","X"))</f>
        <v/>
      </c>
    </row>
    <row r="14" spans="1:8" x14ac:dyDescent="0.3">
      <c r="A14" s="17">
        <f t="shared" si="0"/>
        <v>13</v>
      </c>
      <c r="B14" s="11" t="s">
        <v>95</v>
      </c>
      <c r="C14" s="11" t="s">
        <v>96</v>
      </c>
      <c r="D14" s="17" t="s">
        <v>9</v>
      </c>
      <c r="E14" s="93" t="str">
        <f t="shared" si="1"/>
        <v>M</v>
      </c>
      <c r="F14" s="11" t="s">
        <v>97</v>
      </c>
      <c r="H14" s="67" t="str">
        <f>IF(B14="","",IF(IF(ISNA(VLOOKUP(A14,RESULTS!$D$2:$D$1001,1,0)),"",VLOOKUP(A14,RESULTS!$D$2:$D$1001,1,0))=A14,"","X"))</f>
        <v/>
      </c>
    </row>
    <row r="15" spans="1:8" x14ac:dyDescent="0.3">
      <c r="A15" s="17">
        <f t="shared" si="0"/>
        <v>14</v>
      </c>
      <c r="B15" s="11" t="s">
        <v>98</v>
      </c>
      <c r="C15" s="11" t="s">
        <v>99</v>
      </c>
      <c r="D15" s="17" t="s">
        <v>6</v>
      </c>
      <c r="E15" s="93" t="str">
        <f t="shared" si="1"/>
        <v>M</v>
      </c>
      <c r="F15" s="11" t="s">
        <v>76</v>
      </c>
      <c r="H15" s="67" t="str">
        <f>IF(B15="","",IF(IF(ISNA(VLOOKUP(A15,RESULTS!$D$2:$D$1001,1,0)),"",VLOOKUP(A15,RESULTS!$D$2:$D$1001,1,0))=A15,"","X"))</f>
        <v/>
      </c>
    </row>
    <row r="16" spans="1:8" x14ac:dyDescent="0.3">
      <c r="A16" s="17">
        <f t="shared" si="0"/>
        <v>15</v>
      </c>
      <c r="B16" s="11" t="s">
        <v>100</v>
      </c>
      <c r="C16" s="11" t="s">
        <v>101</v>
      </c>
      <c r="D16" s="17" t="s">
        <v>6</v>
      </c>
      <c r="E16" s="93" t="str">
        <f t="shared" si="1"/>
        <v>M</v>
      </c>
      <c r="F16" s="11" t="s">
        <v>102</v>
      </c>
      <c r="H16" s="67" t="str">
        <f>IF(B16="","",IF(IF(ISNA(VLOOKUP(A16,RESULTS!$D$2:$D$1001,1,0)),"",VLOOKUP(A16,RESULTS!$D$2:$D$1001,1,0))=A16,"","X"))</f>
        <v/>
      </c>
    </row>
    <row r="17" spans="1:8" x14ac:dyDescent="0.3">
      <c r="A17" s="17">
        <f t="shared" si="0"/>
        <v>16</v>
      </c>
      <c r="B17" s="11" t="s">
        <v>103</v>
      </c>
      <c r="C17" s="11" t="s">
        <v>104</v>
      </c>
      <c r="D17" s="17" t="s">
        <v>36</v>
      </c>
      <c r="E17" s="93" t="str">
        <f t="shared" si="1"/>
        <v>M</v>
      </c>
      <c r="F17" s="11" t="s">
        <v>105</v>
      </c>
      <c r="H17" s="67" t="str">
        <f>IF(B17="","",IF(IF(ISNA(VLOOKUP(A17,RESULTS!$D$2:$D$1001,1,0)),"",VLOOKUP(A17,RESULTS!$D$2:$D$1001,1,0))=A17,"","X"))</f>
        <v/>
      </c>
    </row>
    <row r="18" spans="1:8" x14ac:dyDescent="0.3">
      <c r="A18" s="17">
        <f t="shared" si="0"/>
        <v>17</v>
      </c>
      <c r="B18" s="11" t="s">
        <v>106</v>
      </c>
      <c r="C18" s="11" t="s">
        <v>107</v>
      </c>
      <c r="D18" s="17" t="s">
        <v>33</v>
      </c>
      <c r="E18" s="93" t="str">
        <f t="shared" si="1"/>
        <v>M</v>
      </c>
      <c r="F18" s="11" t="s">
        <v>91</v>
      </c>
      <c r="H18" s="67" t="str">
        <f>IF(B18="","",IF(IF(ISNA(VLOOKUP(A18,RESULTS!$D$2:$D$1001,1,0)),"",VLOOKUP(A18,RESULTS!$D$2:$D$1001,1,0))=A18,"","X"))</f>
        <v/>
      </c>
    </row>
    <row r="19" spans="1:8" x14ac:dyDescent="0.3">
      <c r="A19" s="17">
        <f t="shared" si="0"/>
        <v>18</v>
      </c>
      <c r="B19" s="11" t="s">
        <v>108</v>
      </c>
      <c r="C19" s="11" t="s">
        <v>109</v>
      </c>
      <c r="D19" s="17" t="s">
        <v>36</v>
      </c>
      <c r="E19" s="93" t="str">
        <f t="shared" si="1"/>
        <v>M</v>
      </c>
      <c r="F19" s="11" t="s">
        <v>97</v>
      </c>
      <c r="H19" s="67" t="str">
        <f>IF(B19="","",IF(IF(ISNA(VLOOKUP(A19,RESULTS!$D$2:$D$1001,1,0)),"",VLOOKUP(A19,RESULTS!$D$2:$D$1001,1,0))=A19,"","X"))</f>
        <v/>
      </c>
    </row>
    <row r="20" spans="1:8" x14ac:dyDescent="0.3">
      <c r="A20" s="17">
        <f t="shared" si="0"/>
        <v>19</v>
      </c>
      <c r="B20" s="11" t="s">
        <v>110</v>
      </c>
      <c r="C20" s="11" t="s">
        <v>111</v>
      </c>
      <c r="D20" s="17" t="s">
        <v>53</v>
      </c>
      <c r="E20" s="93" t="str">
        <f t="shared" si="1"/>
        <v>M</v>
      </c>
      <c r="F20" s="11" t="s">
        <v>112</v>
      </c>
      <c r="H20" s="67" t="str">
        <f>IF(B20="","",IF(IF(ISNA(VLOOKUP(A20,RESULTS!$D$2:$D$1001,1,0)),"",VLOOKUP(A20,RESULTS!$D$2:$D$1001,1,0))=A20,"","X"))</f>
        <v/>
      </c>
    </row>
    <row r="21" spans="1:8" x14ac:dyDescent="0.3">
      <c r="A21" s="17">
        <f t="shared" si="0"/>
        <v>20</v>
      </c>
      <c r="B21" s="11" t="s">
        <v>113</v>
      </c>
      <c r="C21" s="11" t="s">
        <v>114</v>
      </c>
      <c r="D21" s="17" t="s">
        <v>6</v>
      </c>
      <c r="E21" s="93" t="str">
        <f t="shared" si="1"/>
        <v>M</v>
      </c>
      <c r="F21" s="11" t="s">
        <v>115</v>
      </c>
      <c r="H21" s="67" t="str">
        <f>IF(B21="","",IF(IF(ISNA(VLOOKUP(A21,RESULTS!$D$2:$D$1001,1,0)),"",VLOOKUP(A21,RESULTS!$D$2:$D$1001,1,0))=A21,"","X"))</f>
        <v/>
      </c>
    </row>
    <row r="22" spans="1:8" x14ac:dyDescent="0.3">
      <c r="A22" s="17">
        <f t="shared" si="0"/>
        <v>21</v>
      </c>
      <c r="B22" s="11" t="s">
        <v>116</v>
      </c>
      <c r="C22" s="11" t="s">
        <v>117</v>
      </c>
      <c r="D22" s="17" t="s">
        <v>8</v>
      </c>
      <c r="E22" s="93" t="str">
        <f t="shared" si="1"/>
        <v>M</v>
      </c>
      <c r="F22" s="11" t="s">
        <v>76</v>
      </c>
      <c r="H22" s="67" t="str">
        <f>IF(B22="","",IF(IF(ISNA(VLOOKUP(A22,RESULTS!$D$2:$D$1001,1,0)),"",VLOOKUP(A22,RESULTS!$D$2:$D$1001,1,0))=A22,"","X"))</f>
        <v/>
      </c>
    </row>
    <row r="23" spans="1:8" x14ac:dyDescent="0.3">
      <c r="A23" s="17">
        <f t="shared" si="0"/>
        <v>22</v>
      </c>
      <c r="B23" s="11" t="s">
        <v>118</v>
      </c>
      <c r="C23" s="11" t="s">
        <v>86</v>
      </c>
      <c r="D23" s="17" t="s">
        <v>38</v>
      </c>
      <c r="E23" s="93" t="str">
        <f t="shared" si="1"/>
        <v>M</v>
      </c>
      <c r="F23" s="11" t="s">
        <v>76</v>
      </c>
      <c r="H23" s="67" t="str">
        <f>IF(B23="","",IF(IF(ISNA(VLOOKUP(A23,RESULTS!$D$2:$D$1001,1,0)),"",VLOOKUP(A23,RESULTS!$D$2:$D$1001,1,0))=A23,"","X"))</f>
        <v/>
      </c>
    </row>
    <row r="24" spans="1:8" x14ac:dyDescent="0.3">
      <c r="A24" s="17">
        <f t="shared" si="0"/>
        <v>23</v>
      </c>
      <c r="B24" s="11" t="s">
        <v>119</v>
      </c>
      <c r="C24" s="11" t="s">
        <v>120</v>
      </c>
      <c r="D24" s="17" t="s">
        <v>7</v>
      </c>
      <c r="E24" s="93" t="str">
        <f t="shared" si="1"/>
        <v>M</v>
      </c>
      <c r="F24" s="11" t="s">
        <v>121</v>
      </c>
      <c r="H24" s="67" t="str">
        <f>IF(B24="","",IF(IF(ISNA(VLOOKUP(A24,RESULTS!$D$2:$D$1001,1,0)),"",VLOOKUP(A24,RESULTS!$D$2:$D$1001,1,0))=A24,"","X"))</f>
        <v/>
      </c>
    </row>
    <row r="25" spans="1:8" x14ac:dyDescent="0.3">
      <c r="A25" s="17">
        <f t="shared" si="0"/>
        <v>24</v>
      </c>
      <c r="B25" s="11" t="s">
        <v>122</v>
      </c>
      <c r="C25" s="11" t="s">
        <v>123</v>
      </c>
      <c r="D25" s="17" t="s">
        <v>34</v>
      </c>
      <c r="E25" s="93" t="str">
        <f t="shared" si="1"/>
        <v>F</v>
      </c>
      <c r="F25" s="11" t="s">
        <v>76</v>
      </c>
      <c r="H25" s="67" t="str">
        <f>IF(B25="","",IF(IF(ISNA(VLOOKUP(A25,RESULTS!$D$2:$D$1001,1,0)),"",VLOOKUP(A25,RESULTS!$D$2:$D$1001,1,0))=A25,"","X"))</f>
        <v/>
      </c>
    </row>
    <row r="26" spans="1:8" x14ac:dyDescent="0.3">
      <c r="A26" s="17">
        <f t="shared" si="0"/>
        <v>25</v>
      </c>
      <c r="B26" s="66" t="s">
        <v>124</v>
      </c>
      <c r="C26" s="66" t="s">
        <v>123</v>
      </c>
      <c r="D26" s="65" t="s">
        <v>53</v>
      </c>
      <c r="E26" s="93" t="str">
        <f t="shared" si="1"/>
        <v>M</v>
      </c>
      <c r="F26" s="66" t="s">
        <v>76</v>
      </c>
      <c r="H26" s="67" t="str">
        <f>IF(B26="","",IF(IF(ISNA(VLOOKUP(A26,RESULTS!$D$2:$D$1001,1,0)),"",VLOOKUP(A26,RESULTS!$D$2:$D$1001,1,0))=A26,"","X"))</f>
        <v/>
      </c>
    </row>
    <row r="27" spans="1:8" x14ac:dyDescent="0.3">
      <c r="A27" s="17">
        <f t="shared" si="0"/>
        <v>26</v>
      </c>
      <c r="B27" s="11" t="s">
        <v>125</v>
      </c>
      <c r="C27" s="11" t="s">
        <v>123</v>
      </c>
      <c r="D27" s="17" t="s">
        <v>33</v>
      </c>
      <c r="E27" s="93" t="str">
        <f t="shared" si="1"/>
        <v>M</v>
      </c>
      <c r="F27" s="11" t="s">
        <v>76</v>
      </c>
      <c r="H27" s="67" t="str">
        <f>IF(B27="","",IF(IF(ISNA(VLOOKUP(A27,RESULTS!$D$2:$D$1001,1,0)),"",VLOOKUP(A27,RESULTS!$D$2:$D$1001,1,0))=A27,"","X"))</f>
        <v/>
      </c>
    </row>
    <row r="28" spans="1:8" x14ac:dyDescent="0.3">
      <c r="A28" s="17">
        <f t="shared" si="0"/>
        <v>27</v>
      </c>
      <c r="B28" s="11" t="s">
        <v>126</v>
      </c>
      <c r="C28" s="11" t="s">
        <v>127</v>
      </c>
      <c r="D28" s="17" t="s">
        <v>8</v>
      </c>
      <c r="E28" s="93" t="str">
        <f t="shared" si="1"/>
        <v>M</v>
      </c>
      <c r="F28" s="11" t="s">
        <v>112</v>
      </c>
      <c r="H28" s="67" t="str">
        <f>IF(B28="","",IF(IF(ISNA(VLOOKUP(A28,RESULTS!$D$2:$D$1001,1,0)),"",VLOOKUP(A28,RESULTS!$D$2:$D$1001,1,0))=A28,"","X"))</f>
        <v/>
      </c>
    </row>
    <row r="29" spans="1:8" x14ac:dyDescent="0.3">
      <c r="A29" s="17">
        <f t="shared" si="0"/>
        <v>28</v>
      </c>
      <c r="B29" s="11" t="s">
        <v>128</v>
      </c>
      <c r="C29" s="11" t="s">
        <v>129</v>
      </c>
      <c r="D29" s="17" t="s">
        <v>19</v>
      </c>
      <c r="E29" s="93" t="str">
        <f t="shared" si="1"/>
        <v>M</v>
      </c>
      <c r="F29" s="11" t="s">
        <v>130</v>
      </c>
      <c r="H29" s="67" t="str">
        <f>IF(B29="","",IF(IF(ISNA(VLOOKUP(A29,RESULTS!$D$2:$D$1001,1,0)),"",VLOOKUP(A29,RESULTS!$D$2:$D$1001,1,0))=A29,"","X"))</f>
        <v/>
      </c>
    </row>
    <row r="30" spans="1:8" x14ac:dyDescent="0.3">
      <c r="A30" s="17">
        <f t="shared" si="0"/>
        <v>29</v>
      </c>
      <c r="B30" s="11" t="s">
        <v>131</v>
      </c>
      <c r="C30" s="11" t="s">
        <v>132</v>
      </c>
      <c r="D30" s="17" t="s">
        <v>16</v>
      </c>
      <c r="E30" s="93" t="str">
        <f t="shared" si="1"/>
        <v>F</v>
      </c>
      <c r="F30" s="11" t="s">
        <v>76</v>
      </c>
      <c r="H30" s="67" t="str">
        <f>IF(B30="","",IF(IF(ISNA(VLOOKUP(A30,RESULTS!$D$2:$D$1001,1,0)),"",VLOOKUP(A30,RESULTS!$D$2:$D$1001,1,0))=A30,"","X"))</f>
        <v/>
      </c>
    </row>
    <row r="31" spans="1:8" x14ac:dyDescent="0.3">
      <c r="A31" s="17">
        <f t="shared" si="0"/>
        <v>30</v>
      </c>
      <c r="B31" s="11" t="s">
        <v>88</v>
      </c>
      <c r="C31" s="11" t="s">
        <v>133</v>
      </c>
      <c r="D31" s="17" t="s">
        <v>33</v>
      </c>
      <c r="E31" s="93" t="str">
        <f t="shared" si="1"/>
        <v>M</v>
      </c>
      <c r="F31" s="11" t="s">
        <v>85</v>
      </c>
      <c r="H31" s="67" t="str">
        <f>IF(B31="","",IF(IF(ISNA(VLOOKUP(A31,RESULTS!$D$2:$D$1001,1,0)),"",VLOOKUP(A31,RESULTS!$D$2:$D$1001,1,0))=A31,"","X"))</f>
        <v/>
      </c>
    </row>
    <row r="32" spans="1:8" x14ac:dyDescent="0.3">
      <c r="A32" s="17">
        <f t="shared" si="0"/>
        <v>31</v>
      </c>
      <c r="B32" s="11" t="s">
        <v>134</v>
      </c>
      <c r="C32" s="11" t="s">
        <v>135</v>
      </c>
      <c r="D32" s="17" t="s">
        <v>8</v>
      </c>
      <c r="E32" s="93" t="str">
        <f t="shared" si="1"/>
        <v>M</v>
      </c>
      <c r="F32" s="11" t="s">
        <v>85</v>
      </c>
      <c r="H32" s="67" t="str">
        <f>IF(B32="","",IF(IF(ISNA(VLOOKUP(A32,RESULTS!$D$2:$D$1001,1,0)),"",VLOOKUP(A32,RESULTS!$D$2:$D$1001,1,0))=A32,"","X"))</f>
        <v/>
      </c>
    </row>
    <row r="33" spans="1:8" x14ac:dyDescent="0.3">
      <c r="A33" s="17">
        <f t="shared" si="0"/>
        <v>32</v>
      </c>
      <c r="B33" s="11" t="s">
        <v>136</v>
      </c>
      <c r="C33" s="11" t="s">
        <v>137</v>
      </c>
      <c r="D33" s="17" t="s">
        <v>7</v>
      </c>
      <c r="E33" s="93" t="str">
        <f t="shared" si="1"/>
        <v>M</v>
      </c>
      <c r="F33" s="11" t="s">
        <v>102</v>
      </c>
      <c r="H33" s="67" t="str">
        <f>IF(B33="","",IF(IF(ISNA(VLOOKUP(A33,RESULTS!$D$2:$D$1001,1,0)),"",VLOOKUP(A33,RESULTS!$D$2:$D$1001,1,0))=A33,"","X"))</f>
        <v/>
      </c>
    </row>
    <row r="34" spans="1:8" x14ac:dyDescent="0.3">
      <c r="A34" s="17">
        <f t="shared" si="0"/>
        <v>33</v>
      </c>
      <c r="B34" s="11" t="s">
        <v>138</v>
      </c>
      <c r="C34" s="11" t="s">
        <v>139</v>
      </c>
      <c r="D34" s="17" t="s">
        <v>8</v>
      </c>
      <c r="E34" s="93" t="str">
        <f t="shared" si="1"/>
        <v>M</v>
      </c>
      <c r="F34" s="11" t="s">
        <v>85</v>
      </c>
      <c r="H34" s="67" t="str">
        <f>IF(B34="","",IF(IF(ISNA(VLOOKUP(A34,RESULTS!$D$2:$D$1001,1,0)),"",VLOOKUP(A34,RESULTS!$D$2:$D$1001,1,0))=A34,"","X"))</f>
        <v/>
      </c>
    </row>
    <row r="35" spans="1:8" x14ac:dyDescent="0.3">
      <c r="A35" s="17">
        <f t="shared" si="0"/>
        <v>34</v>
      </c>
      <c r="B35" s="11" t="s">
        <v>140</v>
      </c>
      <c r="C35" s="11" t="s">
        <v>141</v>
      </c>
      <c r="D35" s="17" t="s">
        <v>6</v>
      </c>
      <c r="E35" s="93" t="str">
        <f t="shared" si="1"/>
        <v>M</v>
      </c>
      <c r="F35" s="11" t="s">
        <v>142</v>
      </c>
      <c r="H35" s="67" t="str">
        <f>IF(B35="","",IF(IF(ISNA(VLOOKUP(A35,RESULTS!$D$2:$D$1001,1,0)),"",VLOOKUP(A35,RESULTS!$D$2:$D$1001,1,0))=A35,"","X"))</f>
        <v/>
      </c>
    </row>
    <row r="36" spans="1:8" x14ac:dyDescent="0.3">
      <c r="A36" s="17">
        <f t="shared" si="0"/>
        <v>35</v>
      </c>
      <c r="B36" s="11" t="s">
        <v>143</v>
      </c>
      <c r="C36" s="11" t="s">
        <v>144</v>
      </c>
      <c r="D36" s="17" t="s">
        <v>7</v>
      </c>
      <c r="E36" s="93" t="str">
        <f t="shared" si="1"/>
        <v>M</v>
      </c>
      <c r="F36" s="11" t="s">
        <v>142</v>
      </c>
      <c r="H36" s="67" t="str">
        <f>IF(B36="","",IF(IF(ISNA(VLOOKUP(A36,RESULTS!$D$2:$D$1001,1,0)),"",VLOOKUP(A36,RESULTS!$D$2:$D$1001,1,0))=A36,"","X"))</f>
        <v/>
      </c>
    </row>
    <row r="37" spans="1:8" x14ac:dyDescent="0.3">
      <c r="A37" s="17">
        <f t="shared" si="0"/>
        <v>36</v>
      </c>
      <c r="B37" s="11" t="s">
        <v>128</v>
      </c>
      <c r="C37" s="11" t="s">
        <v>145</v>
      </c>
      <c r="D37" s="17" t="s">
        <v>7</v>
      </c>
      <c r="E37" s="93" t="str">
        <f t="shared" si="1"/>
        <v>M</v>
      </c>
      <c r="F37" s="11" t="s">
        <v>142</v>
      </c>
      <c r="H37" s="67" t="str">
        <f>IF(B37="","",IF(IF(ISNA(VLOOKUP(A37,RESULTS!$D$2:$D$1001,1,0)),"",VLOOKUP(A37,RESULTS!$D$2:$D$1001,1,0))=A37,"","X"))</f>
        <v/>
      </c>
    </row>
    <row r="38" spans="1:8" x14ac:dyDescent="0.3">
      <c r="A38" s="17">
        <f t="shared" si="0"/>
        <v>37</v>
      </c>
      <c r="B38" s="11" t="s">
        <v>146</v>
      </c>
      <c r="C38" s="11" t="s">
        <v>147</v>
      </c>
      <c r="D38" s="17" t="s">
        <v>7</v>
      </c>
      <c r="E38" s="93" t="str">
        <f t="shared" si="1"/>
        <v>M</v>
      </c>
      <c r="F38" s="11" t="s">
        <v>102</v>
      </c>
      <c r="H38" s="67" t="str">
        <f>IF(B38="","",IF(IF(ISNA(VLOOKUP(A38,RESULTS!$D$2:$D$1001,1,0)),"",VLOOKUP(A38,RESULTS!$D$2:$D$1001,1,0))=A38,"","X"))</f>
        <v/>
      </c>
    </row>
    <row r="39" spans="1:8" x14ac:dyDescent="0.3">
      <c r="A39" s="17">
        <f t="shared" si="0"/>
        <v>38</v>
      </c>
      <c r="B39" s="11" t="s">
        <v>148</v>
      </c>
      <c r="C39" s="11" t="s">
        <v>149</v>
      </c>
      <c r="D39" s="17" t="s">
        <v>36</v>
      </c>
      <c r="E39" s="93" t="str">
        <f t="shared" si="1"/>
        <v>M</v>
      </c>
      <c r="F39" s="11" t="s">
        <v>150</v>
      </c>
      <c r="H39" s="67" t="str">
        <f>IF(B39="","",IF(IF(ISNA(VLOOKUP(A39,RESULTS!$D$2:$D$1001,1,0)),"",VLOOKUP(A39,RESULTS!$D$2:$D$1001,1,0))=A39,"","X"))</f>
        <v/>
      </c>
    </row>
    <row r="40" spans="1:8" x14ac:dyDescent="0.3">
      <c r="A40" s="17">
        <f t="shared" si="0"/>
        <v>39</v>
      </c>
      <c r="B40" s="11" t="s">
        <v>151</v>
      </c>
      <c r="C40" s="11" t="s">
        <v>152</v>
      </c>
      <c r="D40" s="17" t="s">
        <v>34</v>
      </c>
      <c r="E40" s="93" t="str">
        <f t="shared" si="1"/>
        <v>F</v>
      </c>
      <c r="F40" s="11" t="s">
        <v>85</v>
      </c>
      <c r="H40" s="67" t="str">
        <f>IF(B40="","",IF(IF(ISNA(VLOOKUP(A40,RESULTS!$D$2:$D$1001,1,0)),"",VLOOKUP(A40,RESULTS!$D$2:$D$1001,1,0))=A40,"","X"))</f>
        <v/>
      </c>
    </row>
    <row r="41" spans="1:8" x14ac:dyDescent="0.3">
      <c r="A41" s="17">
        <f t="shared" si="0"/>
        <v>40</v>
      </c>
      <c r="B41" s="11" t="s">
        <v>153</v>
      </c>
      <c r="C41" s="11" t="s">
        <v>152</v>
      </c>
      <c r="D41" s="17" t="s">
        <v>33</v>
      </c>
      <c r="E41" s="93" t="str">
        <f t="shared" si="1"/>
        <v>M</v>
      </c>
      <c r="F41" s="11" t="s">
        <v>85</v>
      </c>
      <c r="H41" s="67" t="str">
        <f>IF(B41="","",IF(IF(ISNA(VLOOKUP(A41,RESULTS!$D$2:$D$1001,1,0)),"",VLOOKUP(A41,RESULTS!$D$2:$D$1001,1,0))=A41,"","X"))</f>
        <v/>
      </c>
    </row>
    <row r="42" spans="1:8" x14ac:dyDescent="0.3">
      <c r="A42" s="17">
        <f t="shared" si="0"/>
        <v>41</v>
      </c>
      <c r="B42" s="11" t="s">
        <v>151</v>
      </c>
      <c r="C42" s="11" t="s">
        <v>154</v>
      </c>
      <c r="D42" s="17" t="s">
        <v>8</v>
      </c>
      <c r="E42" s="93" t="str">
        <f t="shared" si="1"/>
        <v>M</v>
      </c>
      <c r="F42" s="11" t="s">
        <v>76</v>
      </c>
      <c r="H42" s="67" t="str">
        <f>IF(B42="","",IF(IF(ISNA(VLOOKUP(A42,RESULTS!$D$2:$D$1001,1,0)),"",VLOOKUP(A42,RESULTS!$D$2:$D$1001,1,0))=A42,"","X"))</f>
        <v/>
      </c>
    </row>
    <row r="43" spans="1:8" x14ac:dyDescent="0.3">
      <c r="A43" s="17">
        <f t="shared" si="0"/>
        <v>42</v>
      </c>
      <c r="B43" s="11" t="s">
        <v>155</v>
      </c>
      <c r="C43" s="11" t="s">
        <v>156</v>
      </c>
      <c r="D43" s="17" t="s">
        <v>36</v>
      </c>
      <c r="E43" s="93" t="str">
        <f t="shared" si="1"/>
        <v>M</v>
      </c>
      <c r="F43" s="11" t="s">
        <v>157</v>
      </c>
      <c r="H43" s="67" t="str">
        <f>IF(B43="","",IF(IF(ISNA(VLOOKUP(A43,RESULTS!$D$2:$D$1001,1,0)),"",VLOOKUP(A43,RESULTS!$D$2:$D$1001,1,0))=A43,"","X"))</f>
        <v/>
      </c>
    </row>
    <row r="44" spans="1:8" x14ac:dyDescent="0.3">
      <c r="A44" s="17">
        <f t="shared" si="0"/>
        <v>43</v>
      </c>
      <c r="B44" s="11" t="s">
        <v>158</v>
      </c>
      <c r="C44" s="11" t="s">
        <v>159</v>
      </c>
      <c r="D44" s="17" t="s">
        <v>7</v>
      </c>
      <c r="E44" s="93" t="str">
        <f t="shared" si="1"/>
        <v>M</v>
      </c>
      <c r="F44" s="11" t="s">
        <v>76</v>
      </c>
      <c r="H44" s="67" t="str">
        <f>IF(B44="","",IF(IF(ISNA(VLOOKUP(A44,RESULTS!$D$2:$D$1001,1,0)),"",VLOOKUP(A44,RESULTS!$D$2:$D$1001,1,0))=A44,"","X"))</f>
        <v/>
      </c>
    </row>
    <row r="45" spans="1:8" x14ac:dyDescent="0.3">
      <c r="A45" s="17">
        <f t="shared" si="0"/>
        <v>44</v>
      </c>
      <c r="B45" s="11" t="s">
        <v>160</v>
      </c>
      <c r="C45" s="11" t="s">
        <v>161</v>
      </c>
      <c r="D45" s="17" t="s">
        <v>35</v>
      </c>
      <c r="E45" s="93" t="str">
        <f t="shared" si="1"/>
        <v>F</v>
      </c>
      <c r="F45" s="11" t="s">
        <v>76</v>
      </c>
      <c r="H45" s="67" t="str">
        <f>IF(B45="","",IF(IF(ISNA(VLOOKUP(A45,RESULTS!$D$2:$D$1001,1,0)),"",VLOOKUP(A45,RESULTS!$D$2:$D$1001,1,0))=A45,"","X"))</f>
        <v/>
      </c>
    </row>
    <row r="46" spans="1:8" x14ac:dyDescent="0.3">
      <c r="A46" s="17">
        <f t="shared" si="0"/>
        <v>45</v>
      </c>
      <c r="B46" s="11" t="s">
        <v>88</v>
      </c>
      <c r="C46" s="11" t="s">
        <v>162</v>
      </c>
      <c r="D46" s="17" t="s">
        <v>36</v>
      </c>
      <c r="E46" s="93" t="str">
        <f t="shared" si="1"/>
        <v>M</v>
      </c>
      <c r="F46" s="11" t="s">
        <v>163</v>
      </c>
      <c r="H46" s="67" t="str">
        <f>IF(B46="","",IF(IF(ISNA(VLOOKUP(A46,RESULTS!$D$2:$D$1001,1,0)),"",VLOOKUP(A46,RESULTS!$D$2:$D$1001,1,0))=A46,"","X"))</f>
        <v/>
      </c>
    </row>
    <row r="47" spans="1:8" x14ac:dyDescent="0.3">
      <c r="A47" s="17">
        <f t="shared" si="0"/>
        <v>46</v>
      </c>
      <c r="B47" s="11" t="s">
        <v>164</v>
      </c>
      <c r="C47" s="11" t="s">
        <v>165</v>
      </c>
      <c r="D47" s="17" t="s">
        <v>34</v>
      </c>
      <c r="E47" s="93" t="str">
        <f t="shared" si="1"/>
        <v>F</v>
      </c>
      <c r="F47" s="11" t="s">
        <v>142</v>
      </c>
      <c r="H47" s="67" t="str">
        <f>IF(B47="","",IF(IF(ISNA(VLOOKUP(A47,RESULTS!$D$2:$D$1001,1,0)),"",VLOOKUP(A47,RESULTS!$D$2:$D$1001,1,0))=A47,"","X"))</f>
        <v/>
      </c>
    </row>
    <row r="48" spans="1:8" x14ac:dyDescent="0.3">
      <c r="A48" s="17">
        <f t="shared" si="0"/>
        <v>47</v>
      </c>
      <c r="B48" s="11" t="s">
        <v>126</v>
      </c>
      <c r="C48" s="11" t="s">
        <v>166</v>
      </c>
      <c r="D48" s="17" t="s">
        <v>6</v>
      </c>
      <c r="E48" s="93" t="str">
        <f t="shared" si="1"/>
        <v>M</v>
      </c>
      <c r="F48" s="11" t="s">
        <v>76</v>
      </c>
      <c r="H48" s="67" t="str">
        <f>IF(B48="","",IF(IF(ISNA(VLOOKUP(A48,RESULTS!$D$2:$D$1001,1,0)),"",VLOOKUP(A48,RESULTS!$D$2:$D$1001,1,0))=A48,"","X"))</f>
        <v/>
      </c>
    </row>
    <row r="49" spans="1:8" x14ac:dyDescent="0.3">
      <c r="A49" s="17">
        <f t="shared" si="0"/>
        <v>48</v>
      </c>
      <c r="B49" s="11" t="s">
        <v>167</v>
      </c>
      <c r="C49" s="11" t="s">
        <v>168</v>
      </c>
      <c r="D49" s="17" t="s">
        <v>6</v>
      </c>
      <c r="E49" s="93" t="str">
        <f t="shared" si="1"/>
        <v>M</v>
      </c>
      <c r="F49" s="11" t="s">
        <v>91</v>
      </c>
      <c r="H49" s="67" t="str">
        <f>IF(B49="","",IF(IF(ISNA(VLOOKUP(A49,RESULTS!$D$2:$D$1001,1,0)),"",VLOOKUP(A49,RESULTS!$D$2:$D$1001,1,0))=A49,"","X"))</f>
        <v/>
      </c>
    </row>
    <row r="50" spans="1:8" x14ac:dyDescent="0.3">
      <c r="A50" s="17">
        <f t="shared" si="0"/>
        <v>49</v>
      </c>
      <c r="B50" s="11" t="s">
        <v>90</v>
      </c>
      <c r="C50" s="11" t="s">
        <v>169</v>
      </c>
      <c r="D50" s="17" t="s">
        <v>8</v>
      </c>
      <c r="E50" s="93" t="str">
        <f t="shared" si="1"/>
        <v>M</v>
      </c>
      <c r="F50" s="11" t="s">
        <v>170</v>
      </c>
      <c r="H50" s="67" t="str">
        <f>IF(B50="","",IF(IF(ISNA(VLOOKUP(A50,RESULTS!$D$2:$D$1001,1,0)),"",VLOOKUP(A50,RESULTS!$D$2:$D$1001,1,0))=A50,"","X"))</f>
        <v/>
      </c>
    </row>
    <row r="51" spans="1:8" x14ac:dyDescent="0.3">
      <c r="A51" s="17">
        <f t="shared" si="0"/>
        <v>50</v>
      </c>
      <c r="B51" s="11" t="s">
        <v>171</v>
      </c>
      <c r="C51" s="11" t="s">
        <v>172</v>
      </c>
      <c r="D51" s="17" t="s">
        <v>12</v>
      </c>
      <c r="E51" s="93" t="str">
        <f t="shared" si="1"/>
        <v>F</v>
      </c>
      <c r="F51" s="11" t="s">
        <v>91</v>
      </c>
      <c r="H51" s="67" t="str">
        <f>IF(B51="","",IF(IF(ISNA(VLOOKUP(A51,RESULTS!$D$2:$D$1001,1,0)),"",VLOOKUP(A51,RESULTS!$D$2:$D$1001,1,0))=A51,"","X"))</f>
        <v/>
      </c>
    </row>
    <row r="52" spans="1:8" x14ac:dyDescent="0.3">
      <c r="A52" s="17">
        <f t="shared" si="0"/>
        <v>51</v>
      </c>
      <c r="B52" s="11" t="s">
        <v>173</v>
      </c>
      <c r="C52" s="11" t="s">
        <v>174</v>
      </c>
      <c r="D52" s="17" t="s">
        <v>9</v>
      </c>
      <c r="E52" s="93" t="str">
        <f t="shared" si="1"/>
        <v>M</v>
      </c>
      <c r="F52" s="11" t="s">
        <v>175</v>
      </c>
      <c r="H52" s="67" t="str">
        <f>IF(B52="","",IF(IF(ISNA(VLOOKUP(A52,RESULTS!$D$2:$D$1001,1,0)),"",VLOOKUP(A52,RESULTS!$D$2:$D$1001,1,0))=A52,"","X"))</f>
        <v/>
      </c>
    </row>
    <row r="53" spans="1:8" x14ac:dyDescent="0.3">
      <c r="A53" s="17">
        <f t="shared" si="0"/>
        <v>52</v>
      </c>
      <c r="B53" s="11" t="s">
        <v>70</v>
      </c>
      <c r="C53" s="11" t="s">
        <v>176</v>
      </c>
      <c r="D53" s="17" t="s">
        <v>7</v>
      </c>
      <c r="E53" s="93" t="str">
        <f t="shared" si="1"/>
        <v>M</v>
      </c>
      <c r="F53" s="11" t="s">
        <v>91</v>
      </c>
      <c r="H53" s="67" t="str">
        <f>IF(B53="","",IF(IF(ISNA(VLOOKUP(A53,RESULTS!$D$2:$D$1001,1,0)),"",VLOOKUP(A53,RESULTS!$D$2:$D$1001,1,0))=A53,"","X"))</f>
        <v/>
      </c>
    </row>
    <row r="54" spans="1:8" x14ac:dyDescent="0.3">
      <c r="A54" s="17">
        <f t="shared" si="0"/>
        <v>53</v>
      </c>
      <c r="B54" s="11" t="s">
        <v>177</v>
      </c>
      <c r="C54" s="11" t="s">
        <v>178</v>
      </c>
      <c r="D54" s="17" t="s">
        <v>53</v>
      </c>
      <c r="E54" s="93" t="str">
        <f t="shared" si="1"/>
        <v>M</v>
      </c>
      <c r="F54" s="11" t="s">
        <v>76</v>
      </c>
      <c r="H54" s="67" t="str">
        <f>IF(B54="","",IF(IF(ISNA(VLOOKUP(A54,RESULTS!$D$2:$D$1001,1,0)),"",VLOOKUP(A54,RESULTS!$D$2:$D$1001,1,0))=A54,"","X"))</f>
        <v/>
      </c>
    </row>
    <row r="55" spans="1:8" x14ac:dyDescent="0.3">
      <c r="A55" s="17">
        <f t="shared" si="0"/>
        <v>54</v>
      </c>
      <c r="B55" s="11" t="s">
        <v>88</v>
      </c>
      <c r="C55" s="11" t="s">
        <v>179</v>
      </c>
      <c r="D55" s="17" t="s">
        <v>36</v>
      </c>
      <c r="E55" s="93" t="str">
        <f t="shared" si="1"/>
        <v>M</v>
      </c>
      <c r="F55" s="11" t="s">
        <v>157</v>
      </c>
      <c r="H55" s="67" t="str">
        <f>IF(B55="","",IF(IF(ISNA(VLOOKUP(A55,RESULTS!$D$2:$D$1001,1,0)),"",VLOOKUP(A55,RESULTS!$D$2:$D$1001,1,0))=A55,"","X"))</f>
        <v/>
      </c>
    </row>
    <row r="56" spans="1:8" x14ac:dyDescent="0.3">
      <c r="A56" s="17">
        <f t="shared" si="0"/>
        <v>55</v>
      </c>
      <c r="B56" s="11" t="s">
        <v>180</v>
      </c>
      <c r="C56" s="11" t="s">
        <v>181</v>
      </c>
      <c r="D56" s="17" t="s">
        <v>16</v>
      </c>
      <c r="E56" s="93" t="str">
        <f t="shared" si="1"/>
        <v>F</v>
      </c>
      <c r="F56" s="11" t="s">
        <v>157</v>
      </c>
      <c r="H56" s="67" t="str">
        <f>IF(B56="","",IF(IF(ISNA(VLOOKUP(A56,RESULTS!$D$2:$D$1001,1,0)),"",VLOOKUP(A56,RESULTS!$D$2:$D$1001,1,0))=A56,"","X"))</f>
        <v/>
      </c>
    </row>
    <row r="57" spans="1:8" x14ac:dyDescent="0.3">
      <c r="A57" s="17">
        <f t="shared" si="0"/>
        <v>56</v>
      </c>
      <c r="B57" s="11" t="s">
        <v>182</v>
      </c>
      <c r="C57" s="11" t="s">
        <v>183</v>
      </c>
      <c r="D57" s="17" t="s">
        <v>6</v>
      </c>
      <c r="E57" s="93" t="str">
        <f t="shared" si="1"/>
        <v>M</v>
      </c>
      <c r="F57" s="11" t="s">
        <v>157</v>
      </c>
      <c r="H57" s="67" t="str">
        <f>IF(B57="","",IF(IF(ISNA(VLOOKUP(A57,RESULTS!$D$2:$D$1001,1,0)),"",VLOOKUP(A57,RESULTS!$D$2:$D$1001,1,0))=A57,"","X"))</f>
        <v/>
      </c>
    </row>
    <row r="58" spans="1:8" x14ac:dyDescent="0.3">
      <c r="A58" s="17">
        <f t="shared" si="0"/>
        <v>57</v>
      </c>
      <c r="B58" s="11" t="s">
        <v>184</v>
      </c>
      <c r="C58" s="11" t="s">
        <v>185</v>
      </c>
      <c r="D58" s="17" t="s">
        <v>6</v>
      </c>
      <c r="E58" s="93" t="str">
        <f t="shared" si="1"/>
        <v>M</v>
      </c>
      <c r="F58" s="11" t="s">
        <v>157</v>
      </c>
      <c r="H58" s="67" t="str">
        <f>IF(B58="","",IF(IF(ISNA(VLOOKUP(A58,RESULTS!$D$2:$D$1001,1,0)),"",VLOOKUP(A58,RESULTS!$D$2:$D$1001,1,0))=A58,"","X"))</f>
        <v/>
      </c>
    </row>
    <row r="59" spans="1:8" x14ac:dyDescent="0.3">
      <c r="A59" s="17">
        <f t="shared" si="0"/>
        <v>58</v>
      </c>
      <c r="E59" s="93" t="str">
        <f t="shared" si="1"/>
        <v/>
      </c>
      <c r="H59" s="67" t="str">
        <f>IF(B59="","",IF(IF(ISNA(VLOOKUP(A59,RESULTS!$D$2:$D$1001,1,0)),"",VLOOKUP(A59,RESULTS!$D$2:$D$1001,1,0))=A59,"","X"))</f>
        <v/>
      </c>
    </row>
    <row r="60" spans="1:8" x14ac:dyDescent="0.3">
      <c r="A60" s="17">
        <f t="shared" si="0"/>
        <v>59</v>
      </c>
      <c r="E60" s="93" t="str">
        <f t="shared" si="1"/>
        <v/>
      </c>
      <c r="H60" s="67" t="str">
        <f>IF(B60="","",IF(IF(ISNA(VLOOKUP(A60,RESULTS!$D$2:$D$1001,1,0)),"",VLOOKUP(A60,RESULTS!$D$2:$D$1001,1,0))=A60,"","X"))</f>
        <v/>
      </c>
    </row>
    <row r="61" spans="1:8" x14ac:dyDescent="0.3">
      <c r="A61" s="17">
        <f t="shared" si="0"/>
        <v>60</v>
      </c>
      <c r="E61" s="93" t="str">
        <f t="shared" si="1"/>
        <v/>
      </c>
      <c r="H61" s="67" t="str">
        <f>IF(B61="","",IF(IF(ISNA(VLOOKUP(A61,RESULTS!$D$2:$D$1001,1,0)),"",VLOOKUP(A61,RESULTS!$D$2:$D$1001,1,0))=A61,"","X"))</f>
        <v/>
      </c>
    </row>
    <row r="62" spans="1:8" x14ac:dyDescent="0.3">
      <c r="A62" s="17">
        <f t="shared" si="0"/>
        <v>61</v>
      </c>
      <c r="E62" s="93" t="str">
        <f t="shared" si="1"/>
        <v/>
      </c>
      <c r="H62" s="67" t="str">
        <f>IF(B62="","",IF(IF(ISNA(VLOOKUP(A62,RESULTS!$D$2:$D$1001,1,0)),"",VLOOKUP(A62,RESULTS!$D$2:$D$1001,1,0))=A62,"","X"))</f>
        <v/>
      </c>
    </row>
    <row r="63" spans="1:8" x14ac:dyDescent="0.3">
      <c r="A63" s="17">
        <f t="shared" si="0"/>
        <v>62</v>
      </c>
      <c r="E63" s="93" t="str">
        <f t="shared" si="1"/>
        <v/>
      </c>
      <c r="H63" s="67" t="str">
        <f>IF(B63="","",IF(IF(ISNA(VLOOKUP(A63,RESULTS!$D$2:$D$1001,1,0)),"",VLOOKUP(A63,RESULTS!$D$2:$D$1001,1,0))=A63,"","X"))</f>
        <v/>
      </c>
    </row>
    <row r="64" spans="1:8" x14ac:dyDescent="0.3">
      <c r="A64" s="17">
        <f t="shared" si="0"/>
        <v>63</v>
      </c>
      <c r="E64" s="93" t="str">
        <f t="shared" si="1"/>
        <v/>
      </c>
      <c r="H64" s="67" t="str">
        <f>IF(B64="","",IF(IF(ISNA(VLOOKUP(A64,RESULTS!$D$2:$D$1001,1,0)),"",VLOOKUP(A64,RESULTS!$D$2:$D$1001,1,0))=A64,"","X"))</f>
        <v/>
      </c>
    </row>
    <row r="65" spans="1:8" x14ac:dyDescent="0.3">
      <c r="A65" s="17">
        <f t="shared" si="0"/>
        <v>64</v>
      </c>
      <c r="E65" s="93" t="str">
        <f t="shared" si="1"/>
        <v/>
      </c>
      <c r="H65" s="67" t="str">
        <f>IF(B65="","",IF(IF(ISNA(VLOOKUP(A65,RESULTS!$D$2:$D$1001,1,0)),"",VLOOKUP(A65,RESULTS!$D$2:$D$1001,1,0))=A65,"","X"))</f>
        <v/>
      </c>
    </row>
    <row r="66" spans="1:8" x14ac:dyDescent="0.3">
      <c r="A66" s="17">
        <f t="shared" si="0"/>
        <v>65</v>
      </c>
      <c r="E66" s="93" t="str">
        <f t="shared" si="1"/>
        <v/>
      </c>
      <c r="H66" s="67" t="str">
        <f>IF(B66="","",IF(IF(ISNA(VLOOKUP(A66,RESULTS!$D$2:$D$1001,1,0)),"",VLOOKUP(A66,RESULTS!$D$2:$D$1001,1,0))=A66,"","X"))</f>
        <v/>
      </c>
    </row>
    <row r="67" spans="1:8" x14ac:dyDescent="0.3">
      <c r="A67" s="17">
        <f t="shared" ref="A67:A130" si="2">A66+1</f>
        <v>66</v>
      </c>
      <c r="E67" s="93" t="str">
        <f t="shared" si="1"/>
        <v/>
      </c>
      <c r="H67" s="67" t="str">
        <f>IF(B67="","",IF(IF(ISNA(VLOOKUP(A67,RESULTS!$D$2:$D$1001,1,0)),"",VLOOKUP(A67,RESULTS!$D$2:$D$1001,1,0))=A67,"","X"))</f>
        <v/>
      </c>
    </row>
    <row r="68" spans="1:8" x14ac:dyDescent="0.3">
      <c r="A68" s="17">
        <f t="shared" si="2"/>
        <v>67</v>
      </c>
      <c r="E68" s="93" t="str">
        <f t="shared" si="1"/>
        <v/>
      </c>
      <c r="H68" s="67" t="str">
        <f>IF(B68="","",IF(IF(ISNA(VLOOKUP(A68,RESULTS!$D$2:$D$1001,1,0)),"",VLOOKUP(A68,RESULTS!$D$2:$D$1001,1,0))=A68,"","X"))</f>
        <v/>
      </c>
    </row>
    <row r="69" spans="1:8" x14ac:dyDescent="0.3">
      <c r="A69" s="17">
        <f t="shared" si="2"/>
        <v>68</v>
      </c>
      <c r="E69" s="93" t="str">
        <f t="shared" si="1"/>
        <v/>
      </c>
      <c r="H69" s="67" t="str">
        <f>IF(B69="","",IF(IF(ISNA(VLOOKUP(A69,RESULTS!$D$2:$D$1001,1,0)),"",VLOOKUP(A69,RESULTS!$D$2:$D$1001,1,0))=A69,"","X"))</f>
        <v/>
      </c>
    </row>
    <row r="70" spans="1:8" x14ac:dyDescent="0.3">
      <c r="A70" s="17">
        <f t="shared" si="2"/>
        <v>69</v>
      </c>
      <c r="E70" s="93" t="str">
        <f t="shared" si="1"/>
        <v/>
      </c>
      <c r="H70" s="67" t="str">
        <f>IF(B70="","",IF(IF(ISNA(VLOOKUP(A70,RESULTS!$D$2:$D$1001,1,0)),"",VLOOKUP(A70,RESULTS!$D$2:$D$1001,1,0))=A70,"","X"))</f>
        <v/>
      </c>
    </row>
    <row r="71" spans="1:8" x14ac:dyDescent="0.3">
      <c r="A71" s="17">
        <f t="shared" si="2"/>
        <v>70</v>
      </c>
      <c r="E71" s="93" t="str">
        <f t="shared" si="1"/>
        <v/>
      </c>
      <c r="H71" s="67" t="str">
        <f>IF(B71="","",IF(IF(ISNA(VLOOKUP(A71,RESULTS!$D$2:$D$1001,1,0)),"",VLOOKUP(A71,RESULTS!$D$2:$D$1001,1,0))=A71,"","X"))</f>
        <v/>
      </c>
    </row>
    <row r="72" spans="1:8" x14ac:dyDescent="0.3">
      <c r="A72" s="17">
        <f t="shared" si="2"/>
        <v>71</v>
      </c>
      <c r="E72" s="93" t="str">
        <f t="shared" si="1"/>
        <v/>
      </c>
      <c r="H72" s="67" t="str">
        <f>IF(B72="","",IF(IF(ISNA(VLOOKUP(A72,RESULTS!$D$2:$D$1001,1,0)),"",VLOOKUP(A72,RESULTS!$D$2:$D$1001,1,0))=A72,"","X"))</f>
        <v/>
      </c>
    </row>
    <row r="73" spans="1:8" x14ac:dyDescent="0.3">
      <c r="A73" s="17">
        <f t="shared" si="2"/>
        <v>72</v>
      </c>
      <c r="E73" s="93" t="str">
        <f t="shared" ref="E73:E136" si="3">LEFT(D73,1)</f>
        <v/>
      </c>
      <c r="H73" s="67" t="str">
        <f>IF(B73="","",IF(IF(ISNA(VLOOKUP(A73,RESULTS!$D$2:$D$1001,1,0)),"",VLOOKUP(A73,RESULTS!$D$2:$D$1001,1,0))=A73,"","X"))</f>
        <v/>
      </c>
    </row>
    <row r="74" spans="1:8" x14ac:dyDescent="0.3">
      <c r="A74" s="17">
        <f t="shared" si="2"/>
        <v>73</v>
      </c>
      <c r="E74" s="93" t="str">
        <f t="shared" si="3"/>
        <v/>
      </c>
      <c r="H74" s="67" t="str">
        <f>IF(B74="","",IF(IF(ISNA(VLOOKUP(A74,RESULTS!$D$2:$D$1001,1,0)),"",VLOOKUP(A74,RESULTS!$D$2:$D$1001,1,0))=A74,"","X"))</f>
        <v/>
      </c>
    </row>
    <row r="75" spans="1:8" x14ac:dyDescent="0.3">
      <c r="A75" s="17">
        <f t="shared" si="2"/>
        <v>74</v>
      </c>
      <c r="E75" s="93" t="str">
        <f t="shared" si="3"/>
        <v/>
      </c>
      <c r="H75" s="67" t="str">
        <f>IF(B75="","",IF(IF(ISNA(VLOOKUP(A75,RESULTS!$D$2:$D$1001,1,0)),"",VLOOKUP(A75,RESULTS!$D$2:$D$1001,1,0))=A75,"","X"))</f>
        <v/>
      </c>
    </row>
    <row r="76" spans="1:8" x14ac:dyDescent="0.3">
      <c r="A76" s="17">
        <f t="shared" si="2"/>
        <v>75</v>
      </c>
      <c r="E76" s="93" t="str">
        <f t="shared" si="3"/>
        <v/>
      </c>
      <c r="H76" s="67" t="str">
        <f>IF(B76="","",IF(IF(ISNA(VLOOKUP(A76,RESULTS!$D$2:$D$1001,1,0)),"",VLOOKUP(A76,RESULTS!$D$2:$D$1001,1,0))=A76,"","X"))</f>
        <v/>
      </c>
    </row>
    <row r="77" spans="1:8" x14ac:dyDescent="0.3">
      <c r="A77" s="17">
        <f t="shared" si="2"/>
        <v>76</v>
      </c>
      <c r="E77" s="93" t="str">
        <f t="shared" si="3"/>
        <v/>
      </c>
      <c r="H77" s="67" t="str">
        <f>IF(B77="","",IF(IF(ISNA(VLOOKUP(A77,RESULTS!$D$2:$D$1001,1,0)),"",VLOOKUP(A77,RESULTS!$D$2:$D$1001,1,0))=A77,"","X"))</f>
        <v/>
      </c>
    </row>
    <row r="78" spans="1:8" x14ac:dyDescent="0.3">
      <c r="A78" s="17">
        <f t="shared" si="2"/>
        <v>77</v>
      </c>
      <c r="E78" s="93" t="str">
        <f t="shared" si="3"/>
        <v/>
      </c>
      <c r="H78" s="67" t="str">
        <f>IF(B78="","",IF(IF(ISNA(VLOOKUP(A78,RESULTS!$D$2:$D$1001,1,0)),"",VLOOKUP(A78,RESULTS!$D$2:$D$1001,1,0))=A78,"","X"))</f>
        <v/>
      </c>
    </row>
    <row r="79" spans="1:8" x14ac:dyDescent="0.3">
      <c r="A79" s="17">
        <f t="shared" si="2"/>
        <v>78</v>
      </c>
      <c r="E79" s="93" t="str">
        <f t="shared" si="3"/>
        <v/>
      </c>
      <c r="H79" s="67" t="str">
        <f>IF(B79="","",IF(IF(ISNA(VLOOKUP(A79,RESULTS!$D$2:$D$1001,1,0)),"",VLOOKUP(A79,RESULTS!$D$2:$D$1001,1,0))=A79,"","X"))</f>
        <v/>
      </c>
    </row>
    <row r="80" spans="1:8" x14ac:dyDescent="0.3">
      <c r="A80" s="17">
        <f t="shared" si="2"/>
        <v>79</v>
      </c>
      <c r="E80" s="93" t="str">
        <f t="shared" si="3"/>
        <v/>
      </c>
      <c r="H80" s="67" t="str">
        <f>IF(B80="","",IF(IF(ISNA(VLOOKUP(A80,RESULTS!$D$2:$D$1001,1,0)),"",VLOOKUP(A80,RESULTS!$D$2:$D$1001,1,0))=A80,"","X"))</f>
        <v/>
      </c>
    </row>
    <row r="81" spans="1:8" x14ac:dyDescent="0.3">
      <c r="A81" s="17">
        <f t="shared" si="2"/>
        <v>80</v>
      </c>
      <c r="E81" s="93" t="str">
        <f t="shared" si="3"/>
        <v/>
      </c>
      <c r="H81" s="67" t="str">
        <f>IF(B81="","",IF(IF(ISNA(VLOOKUP(A81,RESULTS!$D$2:$D$1001,1,0)),"",VLOOKUP(A81,RESULTS!$D$2:$D$1001,1,0))=A81,"","X"))</f>
        <v/>
      </c>
    </row>
    <row r="82" spans="1:8" x14ac:dyDescent="0.3">
      <c r="A82" s="17">
        <f t="shared" si="2"/>
        <v>81</v>
      </c>
      <c r="E82" s="93" t="str">
        <f t="shared" si="3"/>
        <v/>
      </c>
      <c r="H82" s="67" t="str">
        <f>IF(B82="","",IF(IF(ISNA(VLOOKUP(A82,RESULTS!$D$2:$D$1001,1,0)),"",VLOOKUP(A82,RESULTS!$D$2:$D$1001,1,0))=A82,"","X"))</f>
        <v/>
      </c>
    </row>
    <row r="83" spans="1:8" x14ac:dyDescent="0.3">
      <c r="A83" s="17">
        <f t="shared" si="2"/>
        <v>82</v>
      </c>
      <c r="E83" s="93" t="str">
        <f t="shared" si="3"/>
        <v/>
      </c>
      <c r="H83" s="67" t="str">
        <f>IF(B83="","",IF(IF(ISNA(VLOOKUP(A83,RESULTS!$D$2:$D$1001,1,0)),"",VLOOKUP(A83,RESULTS!$D$2:$D$1001,1,0))=A83,"","X"))</f>
        <v/>
      </c>
    </row>
    <row r="84" spans="1:8" x14ac:dyDescent="0.3">
      <c r="A84" s="17">
        <f t="shared" si="2"/>
        <v>83</v>
      </c>
      <c r="E84" s="93" t="str">
        <f t="shared" si="3"/>
        <v/>
      </c>
      <c r="H84" s="67" t="str">
        <f>IF(B84="","",IF(IF(ISNA(VLOOKUP(A84,RESULTS!$D$2:$D$1001,1,0)),"",VLOOKUP(A84,RESULTS!$D$2:$D$1001,1,0))=A84,"","X"))</f>
        <v/>
      </c>
    </row>
    <row r="85" spans="1:8" x14ac:dyDescent="0.3">
      <c r="A85" s="17">
        <f t="shared" si="2"/>
        <v>84</v>
      </c>
      <c r="E85" s="93" t="str">
        <f t="shared" si="3"/>
        <v/>
      </c>
      <c r="H85" s="67" t="str">
        <f>IF(B85="","",IF(IF(ISNA(VLOOKUP(A85,RESULTS!$D$2:$D$1001,1,0)),"",VLOOKUP(A85,RESULTS!$D$2:$D$1001,1,0))=A85,"","X"))</f>
        <v/>
      </c>
    </row>
    <row r="86" spans="1:8" x14ac:dyDescent="0.3">
      <c r="A86" s="17">
        <f t="shared" si="2"/>
        <v>85</v>
      </c>
      <c r="E86" s="93" t="str">
        <f t="shared" si="3"/>
        <v/>
      </c>
      <c r="H86" s="67" t="str">
        <f>IF(B86="","",IF(IF(ISNA(VLOOKUP(A86,RESULTS!$D$2:$D$1001,1,0)),"",VLOOKUP(A86,RESULTS!$D$2:$D$1001,1,0))=A86,"","X"))</f>
        <v/>
      </c>
    </row>
    <row r="87" spans="1:8" x14ac:dyDescent="0.3">
      <c r="A87" s="17">
        <f t="shared" si="2"/>
        <v>86</v>
      </c>
      <c r="E87" s="93" t="str">
        <f t="shared" si="3"/>
        <v/>
      </c>
      <c r="H87" s="67" t="str">
        <f>IF(B87="","",IF(IF(ISNA(VLOOKUP(A87,RESULTS!$D$2:$D$1001,1,0)),"",VLOOKUP(A87,RESULTS!$D$2:$D$1001,1,0))=A87,"","X"))</f>
        <v/>
      </c>
    </row>
    <row r="88" spans="1:8" x14ac:dyDescent="0.3">
      <c r="A88" s="17">
        <f t="shared" si="2"/>
        <v>87</v>
      </c>
      <c r="E88" s="93" t="str">
        <f t="shared" si="3"/>
        <v/>
      </c>
      <c r="H88" s="67" t="str">
        <f>IF(B88="","",IF(IF(ISNA(VLOOKUP(A88,RESULTS!$D$2:$D$1001,1,0)),"",VLOOKUP(A88,RESULTS!$D$2:$D$1001,1,0))=A88,"","X"))</f>
        <v/>
      </c>
    </row>
    <row r="89" spans="1:8" x14ac:dyDescent="0.3">
      <c r="A89" s="17">
        <f t="shared" si="2"/>
        <v>88</v>
      </c>
      <c r="E89" s="93" t="str">
        <f t="shared" si="3"/>
        <v/>
      </c>
      <c r="H89" s="67" t="str">
        <f>IF(B89="","",IF(IF(ISNA(VLOOKUP(A89,RESULTS!$D$2:$D$1001,1,0)),"",VLOOKUP(A89,RESULTS!$D$2:$D$1001,1,0))=A89,"","X"))</f>
        <v/>
      </c>
    </row>
    <row r="90" spans="1:8" x14ac:dyDescent="0.3">
      <c r="A90" s="17">
        <f t="shared" si="2"/>
        <v>89</v>
      </c>
      <c r="E90" s="93" t="str">
        <f t="shared" si="3"/>
        <v/>
      </c>
      <c r="H90" s="67" t="str">
        <f>IF(B90="","",IF(IF(ISNA(VLOOKUP(A90,RESULTS!$D$2:$D$1001,1,0)),"",VLOOKUP(A90,RESULTS!$D$2:$D$1001,1,0))=A90,"","X"))</f>
        <v/>
      </c>
    </row>
    <row r="91" spans="1:8" x14ac:dyDescent="0.3">
      <c r="A91" s="17">
        <f t="shared" si="2"/>
        <v>90</v>
      </c>
      <c r="E91" s="93" t="str">
        <f t="shared" si="3"/>
        <v/>
      </c>
      <c r="H91" s="67" t="str">
        <f>IF(B91="","",IF(IF(ISNA(VLOOKUP(A91,RESULTS!$D$2:$D$1001,1,0)),"",VLOOKUP(A91,RESULTS!$D$2:$D$1001,1,0))=A91,"","X"))</f>
        <v/>
      </c>
    </row>
    <row r="92" spans="1:8" x14ac:dyDescent="0.3">
      <c r="A92" s="17">
        <f t="shared" si="2"/>
        <v>91</v>
      </c>
      <c r="E92" s="93" t="str">
        <f t="shared" si="3"/>
        <v/>
      </c>
      <c r="H92" s="67" t="str">
        <f>IF(B92="","",IF(IF(ISNA(VLOOKUP(A92,RESULTS!$D$2:$D$1001,1,0)),"",VLOOKUP(A92,RESULTS!$D$2:$D$1001,1,0))=A92,"","X"))</f>
        <v/>
      </c>
    </row>
    <row r="93" spans="1:8" x14ac:dyDescent="0.3">
      <c r="A93" s="17">
        <f t="shared" si="2"/>
        <v>92</v>
      </c>
      <c r="E93" s="93" t="str">
        <f t="shared" si="3"/>
        <v/>
      </c>
      <c r="H93" s="67" t="str">
        <f>IF(B93="","",IF(IF(ISNA(VLOOKUP(A93,RESULTS!$D$2:$D$1001,1,0)),"",VLOOKUP(A93,RESULTS!$D$2:$D$1001,1,0))=A93,"","X"))</f>
        <v/>
      </c>
    </row>
    <row r="94" spans="1:8" x14ac:dyDescent="0.3">
      <c r="A94" s="17">
        <f t="shared" si="2"/>
        <v>93</v>
      </c>
      <c r="E94" s="93" t="str">
        <f t="shared" si="3"/>
        <v/>
      </c>
      <c r="H94" s="67" t="str">
        <f>IF(B94="","",IF(IF(ISNA(VLOOKUP(A94,RESULTS!$D$2:$D$1001,1,0)),"",VLOOKUP(A94,RESULTS!$D$2:$D$1001,1,0))=A94,"","X"))</f>
        <v/>
      </c>
    </row>
    <row r="95" spans="1:8" x14ac:dyDescent="0.3">
      <c r="A95" s="17">
        <f t="shared" si="2"/>
        <v>94</v>
      </c>
      <c r="E95" s="93" t="str">
        <f t="shared" si="3"/>
        <v/>
      </c>
      <c r="H95" s="67" t="str">
        <f>IF(B95="","",IF(IF(ISNA(VLOOKUP(A95,RESULTS!$D$2:$D$1001,1,0)),"",VLOOKUP(A95,RESULTS!$D$2:$D$1001,1,0))=A95,"","X"))</f>
        <v/>
      </c>
    </row>
    <row r="96" spans="1:8" x14ac:dyDescent="0.3">
      <c r="A96" s="17">
        <f t="shared" si="2"/>
        <v>95</v>
      </c>
      <c r="E96" s="93" t="str">
        <f t="shared" si="3"/>
        <v/>
      </c>
      <c r="H96" s="67" t="str">
        <f>IF(B96="","",IF(IF(ISNA(VLOOKUP(A96,RESULTS!$D$2:$D$1001,1,0)),"",VLOOKUP(A96,RESULTS!$D$2:$D$1001,1,0))=A96,"","X"))</f>
        <v/>
      </c>
    </row>
    <row r="97" spans="1:8" x14ac:dyDescent="0.3">
      <c r="A97" s="17">
        <f t="shared" si="2"/>
        <v>96</v>
      </c>
      <c r="E97" s="93" t="str">
        <f t="shared" si="3"/>
        <v/>
      </c>
      <c r="H97" s="67" t="str">
        <f>IF(B97="","",IF(IF(ISNA(VLOOKUP(A97,RESULTS!$D$2:$D$1001,1,0)),"",VLOOKUP(A97,RESULTS!$D$2:$D$1001,1,0))=A97,"","X"))</f>
        <v/>
      </c>
    </row>
    <row r="98" spans="1:8" x14ac:dyDescent="0.3">
      <c r="A98" s="17">
        <f t="shared" si="2"/>
        <v>97</v>
      </c>
      <c r="E98" s="93" t="str">
        <f t="shared" si="3"/>
        <v/>
      </c>
      <c r="H98" s="67" t="str">
        <f>IF(B98="","",IF(IF(ISNA(VLOOKUP(A98,RESULTS!$D$2:$D$1001,1,0)),"",VLOOKUP(A98,RESULTS!$D$2:$D$1001,1,0))=A98,"","X"))</f>
        <v/>
      </c>
    </row>
    <row r="99" spans="1:8" x14ac:dyDescent="0.3">
      <c r="A99" s="17">
        <f t="shared" si="2"/>
        <v>98</v>
      </c>
      <c r="E99" s="93" t="str">
        <f t="shared" si="3"/>
        <v/>
      </c>
      <c r="H99" s="67" t="str">
        <f>IF(B99="","",IF(IF(ISNA(VLOOKUP(A99,RESULTS!$D$2:$D$1001,1,0)),"",VLOOKUP(A99,RESULTS!$D$2:$D$1001,1,0))=A99,"","X"))</f>
        <v/>
      </c>
    </row>
    <row r="100" spans="1:8" x14ac:dyDescent="0.3">
      <c r="A100" s="17">
        <f t="shared" si="2"/>
        <v>99</v>
      </c>
      <c r="E100" s="93" t="str">
        <f t="shared" si="3"/>
        <v/>
      </c>
      <c r="H100" s="67" t="str">
        <f>IF(B100="","",IF(IF(ISNA(VLOOKUP(A100,RESULTS!$D$2:$D$1001,1,0)),"",VLOOKUP(A100,RESULTS!$D$2:$D$1001,1,0))=A100,"","X"))</f>
        <v/>
      </c>
    </row>
    <row r="101" spans="1:8" x14ac:dyDescent="0.3">
      <c r="A101" s="17">
        <f t="shared" si="2"/>
        <v>100</v>
      </c>
      <c r="E101" s="93" t="str">
        <f t="shared" si="3"/>
        <v/>
      </c>
      <c r="H101" s="67" t="str">
        <f>IF(B101="","",IF(IF(ISNA(VLOOKUP(A101,RESULTS!$D$2:$D$1001,1,0)),"",VLOOKUP(A101,RESULTS!$D$2:$D$1001,1,0))=A101,"","X"))</f>
        <v/>
      </c>
    </row>
    <row r="102" spans="1:8" x14ac:dyDescent="0.3">
      <c r="A102" s="17">
        <f t="shared" si="2"/>
        <v>101</v>
      </c>
      <c r="E102" s="93" t="str">
        <f t="shared" si="3"/>
        <v/>
      </c>
      <c r="H102" s="67" t="str">
        <f>IF(B102="","",IF(IF(ISNA(VLOOKUP(A102,RESULTS!$D$2:$D$1001,1,0)),"",VLOOKUP(A102,RESULTS!$D$2:$D$1001,1,0))=A102,"","X"))</f>
        <v/>
      </c>
    </row>
    <row r="103" spans="1:8" x14ac:dyDescent="0.3">
      <c r="A103" s="17">
        <f t="shared" si="2"/>
        <v>102</v>
      </c>
      <c r="E103" s="93" t="str">
        <f t="shared" si="3"/>
        <v/>
      </c>
      <c r="H103" s="67" t="str">
        <f>IF(B103="","",IF(IF(ISNA(VLOOKUP(A103,RESULTS!$D$2:$D$1001,1,0)),"",VLOOKUP(A103,RESULTS!$D$2:$D$1001,1,0))=A103,"","X"))</f>
        <v/>
      </c>
    </row>
    <row r="104" spans="1:8" x14ac:dyDescent="0.3">
      <c r="A104" s="17">
        <f t="shared" si="2"/>
        <v>103</v>
      </c>
      <c r="E104" s="93" t="str">
        <f t="shared" si="3"/>
        <v/>
      </c>
      <c r="H104" s="67" t="str">
        <f>IF(B104="","",IF(IF(ISNA(VLOOKUP(A104,RESULTS!$D$2:$D$1001,1,0)),"",VLOOKUP(A104,RESULTS!$D$2:$D$1001,1,0))=A104,"","X"))</f>
        <v/>
      </c>
    </row>
    <row r="105" spans="1:8" x14ac:dyDescent="0.3">
      <c r="A105" s="17">
        <f t="shared" si="2"/>
        <v>104</v>
      </c>
      <c r="E105" s="93" t="str">
        <f t="shared" si="3"/>
        <v/>
      </c>
      <c r="H105" s="67" t="str">
        <f>IF(B105="","",IF(IF(ISNA(VLOOKUP(A105,RESULTS!$D$2:$D$1001,1,0)),"",VLOOKUP(A105,RESULTS!$D$2:$D$1001,1,0))=A105,"","X"))</f>
        <v/>
      </c>
    </row>
    <row r="106" spans="1:8" x14ac:dyDescent="0.3">
      <c r="A106" s="17">
        <f t="shared" si="2"/>
        <v>105</v>
      </c>
      <c r="E106" s="93" t="str">
        <f t="shared" si="3"/>
        <v/>
      </c>
      <c r="H106" s="67" t="str">
        <f>IF(B106="","",IF(IF(ISNA(VLOOKUP(A106,RESULTS!$D$2:$D$1001,1,0)),"",VLOOKUP(A106,RESULTS!$D$2:$D$1001,1,0))=A106,"","X"))</f>
        <v/>
      </c>
    </row>
    <row r="107" spans="1:8" x14ac:dyDescent="0.3">
      <c r="A107" s="17">
        <f t="shared" si="2"/>
        <v>106</v>
      </c>
      <c r="E107" s="93" t="str">
        <f t="shared" si="3"/>
        <v/>
      </c>
      <c r="H107" s="67" t="str">
        <f>IF(B107="","",IF(IF(ISNA(VLOOKUP(A107,RESULTS!$D$2:$D$1001,1,0)),"",VLOOKUP(A107,RESULTS!$D$2:$D$1001,1,0))=A107,"","X"))</f>
        <v/>
      </c>
    </row>
    <row r="108" spans="1:8" x14ac:dyDescent="0.3">
      <c r="A108" s="17">
        <f t="shared" si="2"/>
        <v>107</v>
      </c>
      <c r="E108" s="93" t="str">
        <f t="shared" si="3"/>
        <v/>
      </c>
      <c r="H108" s="67" t="str">
        <f>IF(B108="","",IF(IF(ISNA(VLOOKUP(A108,RESULTS!$D$2:$D$1001,1,0)),"",VLOOKUP(A108,RESULTS!$D$2:$D$1001,1,0))=A108,"","X"))</f>
        <v/>
      </c>
    </row>
    <row r="109" spans="1:8" x14ac:dyDescent="0.3">
      <c r="A109" s="17">
        <f t="shared" si="2"/>
        <v>108</v>
      </c>
      <c r="E109" s="93" t="str">
        <f t="shared" si="3"/>
        <v/>
      </c>
      <c r="H109" s="67" t="str">
        <f>IF(B109="","",IF(IF(ISNA(VLOOKUP(A109,RESULTS!$D$2:$D$1001,1,0)),"",VLOOKUP(A109,RESULTS!$D$2:$D$1001,1,0))=A109,"","X"))</f>
        <v/>
      </c>
    </row>
    <row r="110" spans="1:8" x14ac:dyDescent="0.3">
      <c r="A110" s="17">
        <f t="shared" si="2"/>
        <v>109</v>
      </c>
      <c r="E110" s="93" t="str">
        <f t="shared" si="3"/>
        <v/>
      </c>
      <c r="H110" s="67" t="str">
        <f>IF(B110="","",IF(IF(ISNA(VLOOKUP(A110,RESULTS!$D$2:$D$1001,1,0)),"",VLOOKUP(A110,RESULTS!$D$2:$D$1001,1,0))=A110,"","X"))</f>
        <v/>
      </c>
    </row>
    <row r="111" spans="1:8" x14ac:dyDescent="0.3">
      <c r="A111" s="17">
        <f t="shared" si="2"/>
        <v>110</v>
      </c>
      <c r="E111" s="93" t="str">
        <f t="shared" si="3"/>
        <v/>
      </c>
      <c r="H111" s="67" t="str">
        <f>IF(B111="","",IF(IF(ISNA(VLOOKUP(A111,RESULTS!$D$2:$D$1001,1,0)),"",VLOOKUP(A111,RESULTS!$D$2:$D$1001,1,0))=A111,"","X"))</f>
        <v/>
      </c>
    </row>
    <row r="112" spans="1:8" x14ac:dyDescent="0.3">
      <c r="A112" s="17">
        <f t="shared" si="2"/>
        <v>111</v>
      </c>
      <c r="E112" s="93" t="str">
        <f t="shared" si="3"/>
        <v/>
      </c>
      <c r="H112" s="67" t="str">
        <f>IF(B112="","",IF(IF(ISNA(VLOOKUP(A112,RESULTS!$D$2:$D$1001,1,0)),"",VLOOKUP(A112,RESULTS!$D$2:$D$1001,1,0))=A112,"","X"))</f>
        <v/>
      </c>
    </row>
    <row r="113" spans="1:8" x14ac:dyDescent="0.3">
      <c r="A113" s="17">
        <f t="shared" si="2"/>
        <v>112</v>
      </c>
      <c r="E113" s="93" t="str">
        <f t="shared" si="3"/>
        <v/>
      </c>
      <c r="H113" s="67" t="str">
        <f>IF(B113="","",IF(IF(ISNA(VLOOKUP(A113,RESULTS!$D$2:$D$1001,1,0)),"",VLOOKUP(A113,RESULTS!$D$2:$D$1001,1,0))=A113,"","X"))</f>
        <v/>
      </c>
    </row>
    <row r="114" spans="1:8" x14ac:dyDescent="0.3">
      <c r="A114" s="17">
        <f t="shared" si="2"/>
        <v>113</v>
      </c>
      <c r="E114" s="93" t="str">
        <f t="shared" si="3"/>
        <v/>
      </c>
      <c r="H114" s="67" t="str">
        <f>IF(B114="","",IF(IF(ISNA(VLOOKUP(A114,RESULTS!$D$2:$D$1001,1,0)),"",VLOOKUP(A114,RESULTS!$D$2:$D$1001,1,0))=A114,"","X"))</f>
        <v/>
      </c>
    </row>
    <row r="115" spans="1:8" x14ac:dyDescent="0.3">
      <c r="A115" s="17">
        <f t="shared" si="2"/>
        <v>114</v>
      </c>
      <c r="E115" s="93" t="str">
        <f t="shared" si="3"/>
        <v/>
      </c>
      <c r="H115" s="67" t="str">
        <f>IF(B115="","",IF(IF(ISNA(VLOOKUP(A115,RESULTS!$D$2:$D$1001,1,0)),"",VLOOKUP(A115,RESULTS!$D$2:$D$1001,1,0))=A115,"","X"))</f>
        <v/>
      </c>
    </row>
    <row r="116" spans="1:8" x14ac:dyDescent="0.3">
      <c r="A116" s="17">
        <f t="shared" si="2"/>
        <v>115</v>
      </c>
      <c r="E116" s="93" t="str">
        <f t="shared" si="3"/>
        <v/>
      </c>
      <c r="H116" s="67" t="str">
        <f>IF(B116="","",IF(IF(ISNA(VLOOKUP(A116,RESULTS!$D$2:$D$1001,1,0)),"",VLOOKUP(A116,RESULTS!$D$2:$D$1001,1,0))=A116,"","X"))</f>
        <v/>
      </c>
    </row>
    <row r="117" spans="1:8" x14ac:dyDescent="0.3">
      <c r="A117" s="17">
        <f t="shared" si="2"/>
        <v>116</v>
      </c>
      <c r="E117" s="93" t="str">
        <f t="shared" si="3"/>
        <v/>
      </c>
      <c r="H117" s="67" t="str">
        <f>IF(B117="","",IF(IF(ISNA(VLOOKUP(A117,RESULTS!$D$2:$D$1001,1,0)),"",VLOOKUP(A117,RESULTS!$D$2:$D$1001,1,0))=A117,"","X"))</f>
        <v/>
      </c>
    </row>
    <row r="118" spans="1:8" x14ac:dyDescent="0.3">
      <c r="A118" s="17">
        <f t="shared" si="2"/>
        <v>117</v>
      </c>
      <c r="E118" s="93" t="str">
        <f t="shared" si="3"/>
        <v/>
      </c>
      <c r="H118" s="67" t="str">
        <f>IF(B118="","",IF(IF(ISNA(VLOOKUP(A118,RESULTS!$D$2:$D$1001,1,0)),"",VLOOKUP(A118,RESULTS!$D$2:$D$1001,1,0))=A118,"","X"))</f>
        <v/>
      </c>
    </row>
    <row r="119" spans="1:8" x14ac:dyDescent="0.3">
      <c r="A119" s="17">
        <f t="shared" si="2"/>
        <v>118</v>
      </c>
      <c r="E119" s="93" t="str">
        <f t="shared" si="3"/>
        <v/>
      </c>
      <c r="H119" s="67" t="str">
        <f>IF(B119="","",IF(IF(ISNA(VLOOKUP(A119,RESULTS!$D$2:$D$1001,1,0)),"",VLOOKUP(A119,RESULTS!$D$2:$D$1001,1,0))=A119,"","X"))</f>
        <v/>
      </c>
    </row>
    <row r="120" spans="1:8" x14ac:dyDescent="0.3">
      <c r="A120" s="17">
        <f t="shared" si="2"/>
        <v>119</v>
      </c>
      <c r="E120" s="93" t="str">
        <f t="shared" si="3"/>
        <v/>
      </c>
      <c r="H120" s="67" t="str">
        <f>IF(B120="","",IF(IF(ISNA(VLOOKUP(A120,RESULTS!$D$2:$D$1001,1,0)),"",VLOOKUP(A120,RESULTS!$D$2:$D$1001,1,0))=A120,"","X"))</f>
        <v/>
      </c>
    </row>
    <row r="121" spans="1:8" x14ac:dyDescent="0.3">
      <c r="A121" s="17">
        <f t="shared" si="2"/>
        <v>120</v>
      </c>
      <c r="E121" s="93" t="str">
        <f t="shared" si="3"/>
        <v/>
      </c>
      <c r="H121" s="67" t="str">
        <f>IF(B121="","",IF(IF(ISNA(VLOOKUP(A121,RESULTS!$D$2:$D$1001,1,0)),"",VLOOKUP(A121,RESULTS!$D$2:$D$1001,1,0))=A121,"","X"))</f>
        <v/>
      </c>
    </row>
    <row r="122" spans="1:8" x14ac:dyDescent="0.3">
      <c r="A122" s="17">
        <f t="shared" si="2"/>
        <v>121</v>
      </c>
      <c r="E122" s="93" t="str">
        <f t="shared" si="3"/>
        <v/>
      </c>
      <c r="H122" s="67" t="str">
        <f>IF(B122="","",IF(IF(ISNA(VLOOKUP(A122,RESULTS!$D$2:$D$1001,1,0)),"",VLOOKUP(A122,RESULTS!$D$2:$D$1001,1,0))=A122,"","X"))</f>
        <v/>
      </c>
    </row>
    <row r="123" spans="1:8" x14ac:dyDescent="0.3">
      <c r="A123" s="17">
        <f t="shared" si="2"/>
        <v>122</v>
      </c>
      <c r="E123" s="93" t="str">
        <f t="shared" si="3"/>
        <v/>
      </c>
      <c r="H123" s="67" t="str">
        <f>IF(B123="","",IF(IF(ISNA(VLOOKUP(A123,RESULTS!$D$2:$D$1001,1,0)),"",VLOOKUP(A123,RESULTS!$D$2:$D$1001,1,0))=A123,"","X"))</f>
        <v/>
      </c>
    </row>
    <row r="124" spans="1:8" x14ac:dyDescent="0.3">
      <c r="A124" s="17">
        <f t="shared" si="2"/>
        <v>123</v>
      </c>
      <c r="E124" s="93" t="str">
        <f t="shared" si="3"/>
        <v/>
      </c>
      <c r="H124" s="67" t="str">
        <f>IF(B124="","",IF(IF(ISNA(VLOOKUP(A124,RESULTS!$D$2:$D$1001,1,0)),"",VLOOKUP(A124,RESULTS!$D$2:$D$1001,1,0))=A124,"","X"))</f>
        <v/>
      </c>
    </row>
    <row r="125" spans="1:8" x14ac:dyDescent="0.3">
      <c r="A125" s="17">
        <f t="shared" si="2"/>
        <v>124</v>
      </c>
      <c r="E125" s="93" t="str">
        <f t="shared" si="3"/>
        <v/>
      </c>
      <c r="H125" s="67" t="str">
        <f>IF(B125="","",IF(IF(ISNA(VLOOKUP(A125,RESULTS!$D$2:$D$1001,1,0)),"",VLOOKUP(A125,RESULTS!$D$2:$D$1001,1,0))=A125,"","X"))</f>
        <v/>
      </c>
    </row>
    <row r="126" spans="1:8" x14ac:dyDescent="0.3">
      <c r="A126" s="17">
        <f t="shared" si="2"/>
        <v>125</v>
      </c>
      <c r="E126" s="93" t="str">
        <f t="shared" si="3"/>
        <v/>
      </c>
      <c r="H126" s="67" t="str">
        <f>IF(B126="","",IF(IF(ISNA(VLOOKUP(A126,RESULTS!$D$2:$D$1001,1,0)),"",VLOOKUP(A126,RESULTS!$D$2:$D$1001,1,0))=A126,"","X"))</f>
        <v/>
      </c>
    </row>
    <row r="127" spans="1:8" x14ac:dyDescent="0.3">
      <c r="A127" s="17">
        <f t="shared" si="2"/>
        <v>126</v>
      </c>
      <c r="E127" s="93" t="str">
        <f t="shared" si="3"/>
        <v/>
      </c>
      <c r="H127" s="67" t="str">
        <f>IF(B127="","",IF(IF(ISNA(VLOOKUP(A127,RESULTS!$D$2:$D$1001,1,0)),"",VLOOKUP(A127,RESULTS!$D$2:$D$1001,1,0))=A127,"","X"))</f>
        <v/>
      </c>
    </row>
    <row r="128" spans="1:8" x14ac:dyDescent="0.3">
      <c r="A128" s="17">
        <f t="shared" si="2"/>
        <v>127</v>
      </c>
      <c r="E128" s="93" t="str">
        <f t="shared" si="3"/>
        <v/>
      </c>
      <c r="H128" s="67" t="str">
        <f>IF(B128="","",IF(IF(ISNA(VLOOKUP(A128,RESULTS!$D$2:$D$1001,1,0)),"",VLOOKUP(A128,RESULTS!$D$2:$D$1001,1,0))=A128,"","X"))</f>
        <v/>
      </c>
    </row>
    <row r="129" spans="1:8" x14ac:dyDescent="0.3">
      <c r="A129" s="17">
        <f t="shared" si="2"/>
        <v>128</v>
      </c>
      <c r="E129" s="93" t="str">
        <f t="shared" si="3"/>
        <v/>
      </c>
      <c r="H129" s="67" t="str">
        <f>IF(B129="","",IF(IF(ISNA(VLOOKUP(A129,RESULTS!$D$2:$D$1001,1,0)),"",VLOOKUP(A129,RESULTS!$D$2:$D$1001,1,0))=A129,"","X"))</f>
        <v/>
      </c>
    </row>
    <row r="130" spans="1:8" x14ac:dyDescent="0.3">
      <c r="A130" s="17">
        <f t="shared" si="2"/>
        <v>129</v>
      </c>
      <c r="E130" s="93" t="str">
        <f t="shared" si="3"/>
        <v/>
      </c>
      <c r="H130" s="67" t="str">
        <f>IF(B130="","",IF(IF(ISNA(VLOOKUP(A130,RESULTS!$D$2:$D$1001,1,0)),"",VLOOKUP(A130,RESULTS!$D$2:$D$1001,1,0))=A130,"","X"))</f>
        <v/>
      </c>
    </row>
    <row r="131" spans="1:8" x14ac:dyDescent="0.3">
      <c r="A131" s="17">
        <f t="shared" ref="A131:A194" si="4">A130+1</f>
        <v>130</v>
      </c>
      <c r="E131" s="93" t="str">
        <f t="shared" si="3"/>
        <v/>
      </c>
      <c r="H131" s="67" t="str">
        <f>IF(B131="","",IF(IF(ISNA(VLOOKUP(A131,RESULTS!$D$2:$D$1001,1,0)),"",VLOOKUP(A131,RESULTS!$D$2:$D$1001,1,0))=A131,"","X"))</f>
        <v/>
      </c>
    </row>
    <row r="132" spans="1:8" x14ac:dyDescent="0.3">
      <c r="A132" s="17">
        <f t="shared" si="4"/>
        <v>131</v>
      </c>
      <c r="E132" s="93" t="str">
        <f t="shared" si="3"/>
        <v/>
      </c>
      <c r="H132" s="67" t="str">
        <f>IF(B132="","",IF(IF(ISNA(VLOOKUP(A132,RESULTS!$D$2:$D$1001,1,0)),"",VLOOKUP(A132,RESULTS!$D$2:$D$1001,1,0))=A132,"","X"))</f>
        <v/>
      </c>
    </row>
    <row r="133" spans="1:8" x14ac:dyDescent="0.3">
      <c r="A133" s="17">
        <f t="shared" si="4"/>
        <v>132</v>
      </c>
      <c r="E133" s="93" t="str">
        <f t="shared" si="3"/>
        <v/>
      </c>
      <c r="H133" s="67" t="str">
        <f>IF(B133="","",IF(IF(ISNA(VLOOKUP(A133,RESULTS!$D$2:$D$1001,1,0)),"",VLOOKUP(A133,RESULTS!$D$2:$D$1001,1,0))=A133,"","X"))</f>
        <v/>
      </c>
    </row>
    <row r="134" spans="1:8" x14ac:dyDescent="0.3">
      <c r="A134" s="17">
        <f t="shared" si="4"/>
        <v>133</v>
      </c>
      <c r="E134" s="93" t="str">
        <f t="shared" si="3"/>
        <v/>
      </c>
      <c r="H134" s="67" t="str">
        <f>IF(B134="","",IF(IF(ISNA(VLOOKUP(A134,RESULTS!$D$2:$D$1001,1,0)),"",VLOOKUP(A134,RESULTS!$D$2:$D$1001,1,0))=A134,"","X"))</f>
        <v/>
      </c>
    </row>
    <row r="135" spans="1:8" x14ac:dyDescent="0.3">
      <c r="A135" s="17">
        <f t="shared" si="4"/>
        <v>134</v>
      </c>
      <c r="E135" s="93" t="str">
        <f t="shared" si="3"/>
        <v/>
      </c>
      <c r="H135" s="67" t="str">
        <f>IF(B135="","",IF(IF(ISNA(VLOOKUP(A135,RESULTS!$D$2:$D$1001,1,0)),"",VLOOKUP(A135,RESULTS!$D$2:$D$1001,1,0))=A135,"","X"))</f>
        <v/>
      </c>
    </row>
    <row r="136" spans="1:8" x14ac:dyDescent="0.3">
      <c r="A136" s="17">
        <f t="shared" si="4"/>
        <v>135</v>
      </c>
      <c r="E136" s="93" t="str">
        <f t="shared" si="3"/>
        <v/>
      </c>
      <c r="H136" s="67" t="str">
        <f>IF(B136="","",IF(IF(ISNA(VLOOKUP(A136,RESULTS!$D$2:$D$1001,1,0)),"",VLOOKUP(A136,RESULTS!$D$2:$D$1001,1,0))=A136,"","X"))</f>
        <v/>
      </c>
    </row>
    <row r="137" spans="1:8" x14ac:dyDescent="0.3">
      <c r="A137" s="17">
        <f t="shared" si="4"/>
        <v>136</v>
      </c>
      <c r="E137" s="93" t="str">
        <f t="shared" ref="E137:E200" si="5">LEFT(D137,1)</f>
        <v/>
      </c>
      <c r="H137" s="67" t="str">
        <f>IF(B137="","",IF(IF(ISNA(VLOOKUP(A137,RESULTS!$D$2:$D$1001,1,0)),"",VLOOKUP(A137,RESULTS!$D$2:$D$1001,1,0))=A137,"","X"))</f>
        <v/>
      </c>
    </row>
    <row r="138" spans="1:8" x14ac:dyDescent="0.3">
      <c r="A138" s="17">
        <f t="shared" si="4"/>
        <v>137</v>
      </c>
      <c r="E138" s="93" t="str">
        <f t="shared" si="5"/>
        <v/>
      </c>
      <c r="H138" s="67" t="str">
        <f>IF(B138="","",IF(IF(ISNA(VLOOKUP(A138,RESULTS!$D$2:$D$1001,1,0)),"",VLOOKUP(A138,RESULTS!$D$2:$D$1001,1,0))=A138,"","X"))</f>
        <v/>
      </c>
    </row>
    <row r="139" spans="1:8" x14ac:dyDescent="0.3">
      <c r="A139" s="17">
        <f t="shared" si="4"/>
        <v>138</v>
      </c>
      <c r="E139" s="93" t="str">
        <f t="shared" si="5"/>
        <v/>
      </c>
      <c r="H139" s="67" t="str">
        <f>IF(B139="","",IF(IF(ISNA(VLOOKUP(A139,RESULTS!$D$2:$D$1001,1,0)),"",VLOOKUP(A139,RESULTS!$D$2:$D$1001,1,0))=A139,"","X"))</f>
        <v/>
      </c>
    </row>
    <row r="140" spans="1:8" x14ac:dyDescent="0.3">
      <c r="A140" s="17">
        <f t="shared" si="4"/>
        <v>139</v>
      </c>
      <c r="E140" s="93" t="str">
        <f t="shared" si="5"/>
        <v/>
      </c>
      <c r="H140" s="67" t="str">
        <f>IF(B140="","",IF(IF(ISNA(VLOOKUP(A140,RESULTS!$D$2:$D$1001,1,0)),"",VLOOKUP(A140,RESULTS!$D$2:$D$1001,1,0))=A140,"","X"))</f>
        <v/>
      </c>
    </row>
    <row r="141" spans="1:8" x14ac:dyDescent="0.3">
      <c r="A141" s="17">
        <f t="shared" si="4"/>
        <v>140</v>
      </c>
      <c r="E141" s="93" t="str">
        <f t="shared" si="5"/>
        <v/>
      </c>
      <c r="H141" s="67" t="str">
        <f>IF(B141="","",IF(IF(ISNA(VLOOKUP(A141,RESULTS!$D$2:$D$1001,1,0)),"",VLOOKUP(A141,RESULTS!$D$2:$D$1001,1,0))=A141,"","X"))</f>
        <v/>
      </c>
    </row>
    <row r="142" spans="1:8" x14ac:dyDescent="0.3">
      <c r="A142" s="17">
        <f t="shared" si="4"/>
        <v>141</v>
      </c>
      <c r="E142" s="93" t="str">
        <f t="shared" si="5"/>
        <v/>
      </c>
      <c r="H142" s="67" t="str">
        <f>IF(B142="","",IF(IF(ISNA(VLOOKUP(A142,RESULTS!$D$2:$D$1001,1,0)),"",VLOOKUP(A142,RESULTS!$D$2:$D$1001,1,0))=A142,"","X"))</f>
        <v/>
      </c>
    </row>
    <row r="143" spans="1:8" x14ac:dyDescent="0.3">
      <c r="A143" s="17">
        <f t="shared" si="4"/>
        <v>142</v>
      </c>
      <c r="E143" s="93" t="str">
        <f t="shared" si="5"/>
        <v/>
      </c>
      <c r="H143" s="67" t="str">
        <f>IF(B143="","",IF(IF(ISNA(VLOOKUP(A143,RESULTS!$D$2:$D$1001,1,0)),"",VLOOKUP(A143,RESULTS!$D$2:$D$1001,1,0))=A143,"","X"))</f>
        <v/>
      </c>
    </row>
    <row r="144" spans="1:8" x14ac:dyDescent="0.3">
      <c r="A144" s="17">
        <f t="shared" si="4"/>
        <v>143</v>
      </c>
      <c r="E144" s="93" t="str">
        <f t="shared" si="5"/>
        <v/>
      </c>
      <c r="H144" s="67" t="str">
        <f>IF(B144="","",IF(IF(ISNA(VLOOKUP(A144,RESULTS!$D$2:$D$1001,1,0)),"",VLOOKUP(A144,RESULTS!$D$2:$D$1001,1,0))=A144,"","X"))</f>
        <v/>
      </c>
    </row>
    <row r="145" spans="1:8" x14ac:dyDescent="0.3">
      <c r="A145" s="17">
        <f t="shared" si="4"/>
        <v>144</v>
      </c>
      <c r="E145" s="93" t="str">
        <f t="shared" si="5"/>
        <v/>
      </c>
      <c r="H145" s="67" t="str">
        <f>IF(B145="","",IF(IF(ISNA(VLOOKUP(A145,RESULTS!$D$2:$D$1001,1,0)),"",VLOOKUP(A145,RESULTS!$D$2:$D$1001,1,0))=A145,"","X"))</f>
        <v/>
      </c>
    </row>
    <row r="146" spans="1:8" x14ac:dyDescent="0.3">
      <c r="A146" s="17">
        <f t="shared" si="4"/>
        <v>145</v>
      </c>
      <c r="E146" s="93" t="str">
        <f t="shared" si="5"/>
        <v/>
      </c>
      <c r="H146" s="67" t="str">
        <f>IF(B146="","",IF(IF(ISNA(VLOOKUP(A146,RESULTS!$D$2:$D$1001,1,0)),"",VLOOKUP(A146,RESULTS!$D$2:$D$1001,1,0))=A146,"","X"))</f>
        <v/>
      </c>
    </row>
    <row r="147" spans="1:8" x14ac:dyDescent="0.3">
      <c r="A147" s="17">
        <f t="shared" si="4"/>
        <v>146</v>
      </c>
      <c r="E147" s="93" t="str">
        <f t="shared" si="5"/>
        <v/>
      </c>
      <c r="H147" s="67" t="str">
        <f>IF(B147="","",IF(IF(ISNA(VLOOKUP(A147,RESULTS!$D$2:$D$1001,1,0)),"",VLOOKUP(A147,RESULTS!$D$2:$D$1001,1,0))=A147,"","X"))</f>
        <v/>
      </c>
    </row>
    <row r="148" spans="1:8" x14ac:dyDescent="0.3">
      <c r="A148" s="17">
        <f t="shared" si="4"/>
        <v>147</v>
      </c>
      <c r="E148" s="93" t="str">
        <f t="shared" si="5"/>
        <v/>
      </c>
      <c r="H148" s="67" t="str">
        <f>IF(B148="","",IF(IF(ISNA(VLOOKUP(A148,RESULTS!$D$2:$D$1001,1,0)),"",VLOOKUP(A148,RESULTS!$D$2:$D$1001,1,0))=A148,"","X"))</f>
        <v/>
      </c>
    </row>
    <row r="149" spans="1:8" x14ac:dyDescent="0.3">
      <c r="A149" s="17">
        <f t="shared" si="4"/>
        <v>148</v>
      </c>
      <c r="E149" s="93" t="str">
        <f t="shared" si="5"/>
        <v/>
      </c>
      <c r="H149" s="67" t="str">
        <f>IF(B149="","",IF(IF(ISNA(VLOOKUP(A149,RESULTS!$D$2:$D$1001,1,0)),"",VLOOKUP(A149,RESULTS!$D$2:$D$1001,1,0))=A149,"","X"))</f>
        <v/>
      </c>
    </row>
    <row r="150" spans="1:8" x14ac:dyDescent="0.3">
      <c r="A150" s="17">
        <f t="shared" si="4"/>
        <v>149</v>
      </c>
      <c r="E150" s="93" t="str">
        <f t="shared" si="5"/>
        <v/>
      </c>
      <c r="H150" s="67" t="str">
        <f>IF(B150="","",IF(IF(ISNA(VLOOKUP(A150,RESULTS!$D$2:$D$1001,1,0)),"",VLOOKUP(A150,RESULTS!$D$2:$D$1001,1,0))=A150,"","X"))</f>
        <v/>
      </c>
    </row>
    <row r="151" spans="1:8" x14ac:dyDescent="0.3">
      <c r="A151" s="17">
        <f t="shared" si="4"/>
        <v>150</v>
      </c>
      <c r="E151" s="93" t="str">
        <f t="shared" si="5"/>
        <v/>
      </c>
      <c r="H151" s="67" t="str">
        <f>IF(B151="","",IF(IF(ISNA(VLOOKUP(A151,RESULTS!$D$2:$D$1001,1,0)),"",VLOOKUP(A151,RESULTS!$D$2:$D$1001,1,0))=A151,"","X"))</f>
        <v/>
      </c>
    </row>
    <row r="152" spans="1:8" x14ac:dyDescent="0.3">
      <c r="A152" s="17">
        <f t="shared" si="4"/>
        <v>151</v>
      </c>
      <c r="E152" s="93" t="str">
        <f t="shared" si="5"/>
        <v/>
      </c>
      <c r="H152" s="67" t="str">
        <f>IF(B152="","",IF(IF(ISNA(VLOOKUP(A152,RESULTS!$D$2:$D$1001,1,0)),"",VLOOKUP(A152,RESULTS!$D$2:$D$1001,1,0))=A152,"","X"))</f>
        <v/>
      </c>
    </row>
    <row r="153" spans="1:8" x14ac:dyDescent="0.3">
      <c r="A153" s="17">
        <f t="shared" si="4"/>
        <v>152</v>
      </c>
      <c r="E153" s="93" t="str">
        <f t="shared" si="5"/>
        <v/>
      </c>
      <c r="H153" s="67" t="str">
        <f>IF(B153="","",IF(IF(ISNA(VLOOKUP(A153,RESULTS!$D$2:$D$1001,1,0)),"",VLOOKUP(A153,RESULTS!$D$2:$D$1001,1,0))=A153,"","X"))</f>
        <v/>
      </c>
    </row>
    <row r="154" spans="1:8" x14ac:dyDescent="0.3">
      <c r="A154" s="17">
        <f t="shared" si="4"/>
        <v>153</v>
      </c>
      <c r="E154" s="93" t="str">
        <f t="shared" si="5"/>
        <v/>
      </c>
      <c r="H154" s="67" t="str">
        <f>IF(B154="","",IF(IF(ISNA(VLOOKUP(A154,RESULTS!$D$2:$D$1001,1,0)),"",VLOOKUP(A154,RESULTS!$D$2:$D$1001,1,0))=A154,"","X"))</f>
        <v/>
      </c>
    </row>
    <row r="155" spans="1:8" x14ac:dyDescent="0.3">
      <c r="A155" s="17">
        <f t="shared" si="4"/>
        <v>154</v>
      </c>
      <c r="E155" s="93" t="str">
        <f t="shared" si="5"/>
        <v/>
      </c>
      <c r="H155" s="67" t="str">
        <f>IF(B155="","",IF(IF(ISNA(VLOOKUP(A155,RESULTS!$D$2:$D$1001,1,0)),"",VLOOKUP(A155,RESULTS!$D$2:$D$1001,1,0))=A155,"","X"))</f>
        <v/>
      </c>
    </row>
    <row r="156" spans="1:8" x14ac:dyDescent="0.3">
      <c r="A156" s="17">
        <f t="shared" si="4"/>
        <v>155</v>
      </c>
      <c r="E156" s="93" t="str">
        <f t="shared" si="5"/>
        <v/>
      </c>
      <c r="H156" s="67" t="str">
        <f>IF(B156="","",IF(IF(ISNA(VLOOKUP(A156,RESULTS!$D$2:$D$1001,1,0)),"",VLOOKUP(A156,RESULTS!$D$2:$D$1001,1,0))=A156,"","X"))</f>
        <v/>
      </c>
    </row>
    <row r="157" spans="1:8" x14ac:dyDescent="0.3">
      <c r="A157" s="17">
        <f t="shared" si="4"/>
        <v>156</v>
      </c>
      <c r="E157" s="93" t="str">
        <f t="shared" si="5"/>
        <v/>
      </c>
      <c r="H157" s="67" t="str">
        <f>IF(B157="","",IF(IF(ISNA(VLOOKUP(A157,RESULTS!$D$2:$D$1001,1,0)),"",VLOOKUP(A157,RESULTS!$D$2:$D$1001,1,0))=A157,"","X"))</f>
        <v/>
      </c>
    </row>
    <row r="158" spans="1:8" x14ac:dyDescent="0.3">
      <c r="A158" s="17">
        <f t="shared" si="4"/>
        <v>157</v>
      </c>
      <c r="E158" s="93" t="str">
        <f t="shared" si="5"/>
        <v/>
      </c>
      <c r="H158" s="67" t="str">
        <f>IF(B158="","",IF(IF(ISNA(VLOOKUP(A158,RESULTS!$D$2:$D$1001,1,0)),"",VLOOKUP(A158,RESULTS!$D$2:$D$1001,1,0))=A158,"","X"))</f>
        <v/>
      </c>
    </row>
    <row r="159" spans="1:8" x14ac:dyDescent="0.3">
      <c r="A159" s="17">
        <f t="shared" si="4"/>
        <v>158</v>
      </c>
      <c r="E159" s="93" t="str">
        <f t="shared" si="5"/>
        <v/>
      </c>
      <c r="H159" s="67" t="str">
        <f>IF(B159="","",IF(IF(ISNA(VLOOKUP(A159,RESULTS!$D$2:$D$1001,1,0)),"",VLOOKUP(A159,RESULTS!$D$2:$D$1001,1,0))=A159,"","X"))</f>
        <v/>
      </c>
    </row>
    <row r="160" spans="1:8" x14ac:dyDescent="0.3">
      <c r="A160" s="17">
        <f t="shared" si="4"/>
        <v>159</v>
      </c>
      <c r="E160" s="93" t="str">
        <f t="shared" si="5"/>
        <v/>
      </c>
      <c r="H160" s="67" t="str">
        <f>IF(B160="","",IF(IF(ISNA(VLOOKUP(A160,RESULTS!$D$2:$D$1001,1,0)),"",VLOOKUP(A160,RESULTS!$D$2:$D$1001,1,0))=A160,"","X"))</f>
        <v/>
      </c>
    </row>
    <row r="161" spans="1:8" x14ac:dyDescent="0.3">
      <c r="A161" s="17">
        <f t="shared" si="4"/>
        <v>160</v>
      </c>
      <c r="E161" s="93" t="str">
        <f t="shared" si="5"/>
        <v/>
      </c>
      <c r="H161" s="67" t="str">
        <f>IF(B161="","",IF(IF(ISNA(VLOOKUP(A161,RESULTS!$D$2:$D$1001,1,0)),"",VLOOKUP(A161,RESULTS!$D$2:$D$1001,1,0))=A161,"","X"))</f>
        <v/>
      </c>
    </row>
    <row r="162" spans="1:8" x14ac:dyDescent="0.3">
      <c r="A162" s="17">
        <f t="shared" si="4"/>
        <v>161</v>
      </c>
      <c r="E162" s="93" t="str">
        <f t="shared" si="5"/>
        <v/>
      </c>
      <c r="H162" s="67" t="str">
        <f>IF(B162="","",IF(IF(ISNA(VLOOKUP(A162,RESULTS!$D$2:$D$1001,1,0)),"",VLOOKUP(A162,RESULTS!$D$2:$D$1001,1,0))=A162,"","X"))</f>
        <v/>
      </c>
    </row>
    <row r="163" spans="1:8" x14ac:dyDescent="0.3">
      <c r="A163" s="17">
        <f t="shared" si="4"/>
        <v>162</v>
      </c>
      <c r="E163" s="93" t="str">
        <f t="shared" si="5"/>
        <v/>
      </c>
      <c r="H163" s="67" t="str">
        <f>IF(B163="","",IF(IF(ISNA(VLOOKUP(A163,RESULTS!$D$2:$D$1001,1,0)),"",VLOOKUP(A163,RESULTS!$D$2:$D$1001,1,0))=A163,"","X"))</f>
        <v/>
      </c>
    </row>
    <row r="164" spans="1:8" x14ac:dyDescent="0.3">
      <c r="A164" s="17">
        <f t="shared" si="4"/>
        <v>163</v>
      </c>
      <c r="E164" s="93" t="str">
        <f t="shared" si="5"/>
        <v/>
      </c>
      <c r="H164" s="67" t="str">
        <f>IF(B164="","",IF(IF(ISNA(VLOOKUP(A164,RESULTS!$D$2:$D$1001,1,0)),"",VLOOKUP(A164,RESULTS!$D$2:$D$1001,1,0))=A164,"","X"))</f>
        <v/>
      </c>
    </row>
    <row r="165" spans="1:8" x14ac:dyDescent="0.3">
      <c r="A165" s="17">
        <f t="shared" si="4"/>
        <v>164</v>
      </c>
      <c r="E165" s="93" t="str">
        <f t="shared" si="5"/>
        <v/>
      </c>
      <c r="H165" s="67" t="str">
        <f>IF(B165="","",IF(IF(ISNA(VLOOKUP(A165,RESULTS!$D$2:$D$1001,1,0)),"",VLOOKUP(A165,RESULTS!$D$2:$D$1001,1,0))=A165,"","X"))</f>
        <v/>
      </c>
    </row>
    <row r="166" spans="1:8" x14ac:dyDescent="0.3">
      <c r="A166" s="17">
        <f t="shared" si="4"/>
        <v>165</v>
      </c>
      <c r="E166" s="93" t="str">
        <f t="shared" si="5"/>
        <v/>
      </c>
      <c r="H166" s="67" t="str">
        <f>IF(B166="","",IF(IF(ISNA(VLOOKUP(A166,RESULTS!$D$2:$D$1001,1,0)),"",VLOOKUP(A166,RESULTS!$D$2:$D$1001,1,0))=A166,"","X"))</f>
        <v/>
      </c>
    </row>
    <row r="167" spans="1:8" x14ac:dyDescent="0.3">
      <c r="A167" s="17">
        <f t="shared" si="4"/>
        <v>166</v>
      </c>
      <c r="E167" s="93" t="str">
        <f t="shared" si="5"/>
        <v/>
      </c>
      <c r="H167" s="67" t="str">
        <f>IF(B167="","",IF(IF(ISNA(VLOOKUP(A167,RESULTS!$D$2:$D$1001,1,0)),"",VLOOKUP(A167,RESULTS!$D$2:$D$1001,1,0))=A167,"","X"))</f>
        <v/>
      </c>
    </row>
    <row r="168" spans="1:8" x14ac:dyDescent="0.3">
      <c r="A168" s="17">
        <f t="shared" si="4"/>
        <v>167</v>
      </c>
      <c r="E168" s="93" t="str">
        <f t="shared" si="5"/>
        <v/>
      </c>
      <c r="H168" s="67" t="str">
        <f>IF(B168="","",IF(IF(ISNA(VLOOKUP(A168,RESULTS!$D$2:$D$1001,1,0)),"",VLOOKUP(A168,RESULTS!$D$2:$D$1001,1,0))=A168,"","X"))</f>
        <v/>
      </c>
    </row>
    <row r="169" spans="1:8" x14ac:dyDescent="0.3">
      <c r="A169" s="17">
        <f t="shared" si="4"/>
        <v>168</v>
      </c>
      <c r="E169" s="93" t="str">
        <f t="shared" si="5"/>
        <v/>
      </c>
      <c r="H169" s="67" t="str">
        <f>IF(B169="","",IF(IF(ISNA(VLOOKUP(A169,RESULTS!$D$2:$D$1001,1,0)),"",VLOOKUP(A169,RESULTS!$D$2:$D$1001,1,0))=A169,"","X"))</f>
        <v/>
      </c>
    </row>
    <row r="170" spans="1:8" x14ac:dyDescent="0.3">
      <c r="A170" s="17">
        <f t="shared" si="4"/>
        <v>169</v>
      </c>
      <c r="E170" s="93" t="str">
        <f t="shared" si="5"/>
        <v/>
      </c>
      <c r="H170" s="67" t="str">
        <f>IF(B170="","",IF(IF(ISNA(VLOOKUP(A170,RESULTS!$D$2:$D$1001,1,0)),"",VLOOKUP(A170,RESULTS!$D$2:$D$1001,1,0))=A170,"","X"))</f>
        <v/>
      </c>
    </row>
    <row r="171" spans="1:8" x14ac:dyDescent="0.3">
      <c r="A171" s="17">
        <f t="shared" si="4"/>
        <v>170</v>
      </c>
      <c r="E171" s="93" t="str">
        <f t="shared" si="5"/>
        <v/>
      </c>
      <c r="H171" s="67" t="str">
        <f>IF(B171="","",IF(IF(ISNA(VLOOKUP(A171,RESULTS!$D$2:$D$1001,1,0)),"",VLOOKUP(A171,RESULTS!$D$2:$D$1001,1,0))=A171,"","X"))</f>
        <v/>
      </c>
    </row>
    <row r="172" spans="1:8" x14ac:dyDescent="0.3">
      <c r="A172" s="17">
        <f t="shared" si="4"/>
        <v>171</v>
      </c>
      <c r="E172" s="93" t="str">
        <f t="shared" si="5"/>
        <v/>
      </c>
      <c r="H172" s="67" t="str">
        <f>IF(B172="","",IF(IF(ISNA(VLOOKUP(A172,RESULTS!$D$2:$D$1001,1,0)),"",VLOOKUP(A172,RESULTS!$D$2:$D$1001,1,0))=A172,"","X"))</f>
        <v/>
      </c>
    </row>
    <row r="173" spans="1:8" x14ac:dyDescent="0.3">
      <c r="A173" s="17">
        <f t="shared" si="4"/>
        <v>172</v>
      </c>
      <c r="E173" s="93" t="str">
        <f t="shared" si="5"/>
        <v/>
      </c>
      <c r="H173" s="67" t="str">
        <f>IF(B173="","",IF(IF(ISNA(VLOOKUP(A173,RESULTS!$D$2:$D$1001,1,0)),"",VLOOKUP(A173,RESULTS!$D$2:$D$1001,1,0))=A173,"","X"))</f>
        <v/>
      </c>
    </row>
    <row r="174" spans="1:8" x14ac:dyDescent="0.3">
      <c r="A174" s="17">
        <f t="shared" si="4"/>
        <v>173</v>
      </c>
      <c r="E174" s="93" t="str">
        <f t="shared" si="5"/>
        <v/>
      </c>
      <c r="H174" s="67" t="str">
        <f>IF(B174="","",IF(IF(ISNA(VLOOKUP(A174,RESULTS!$D$2:$D$1001,1,0)),"",VLOOKUP(A174,RESULTS!$D$2:$D$1001,1,0))=A174,"","X"))</f>
        <v/>
      </c>
    </row>
    <row r="175" spans="1:8" x14ac:dyDescent="0.3">
      <c r="A175" s="17">
        <f t="shared" si="4"/>
        <v>174</v>
      </c>
      <c r="E175" s="93" t="str">
        <f t="shared" si="5"/>
        <v/>
      </c>
      <c r="H175" s="67" t="str">
        <f>IF(B175="","",IF(IF(ISNA(VLOOKUP(A175,RESULTS!$D$2:$D$1001,1,0)),"",VLOOKUP(A175,RESULTS!$D$2:$D$1001,1,0))=A175,"","X"))</f>
        <v/>
      </c>
    </row>
    <row r="176" spans="1:8" x14ac:dyDescent="0.3">
      <c r="A176" s="17">
        <f t="shared" si="4"/>
        <v>175</v>
      </c>
      <c r="E176" s="93" t="str">
        <f t="shared" si="5"/>
        <v/>
      </c>
      <c r="H176" s="67" t="str">
        <f>IF(B176="","",IF(IF(ISNA(VLOOKUP(A176,RESULTS!$D$2:$D$1001,1,0)),"",VLOOKUP(A176,RESULTS!$D$2:$D$1001,1,0))=A176,"","X"))</f>
        <v/>
      </c>
    </row>
    <row r="177" spans="1:8" x14ac:dyDescent="0.3">
      <c r="A177" s="17">
        <f t="shared" si="4"/>
        <v>176</v>
      </c>
      <c r="E177" s="93" t="str">
        <f t="shared" si="5"/>
        <v/>
      </c>
      <c r="H177" s="67" t="str">
        <f>IF(B177="","",IF(IF(ISNA(VLOOKUP(A177,RESULTS!$D$2:$D$1001,1,0)),"",VLOOKUP(A177,RESULTS!$D$2:$D$1001,1,0))=A177,"","X"))</f>
        <v/>
      </c>
    </row>
    <row r="178" spans="1:8" x14ac:dyDescent="0.3">
      <c r="A178" s="17">
        <f t="shared" si="4"/>
        <v>177</v>
      </c>
      <c r="E178" s="93" t="str">
        <f t="shared" si="5"/>
        <v/>
      </c>
      <c r="H178" s="67" t="str">
        <f>IF(B178="","",IF(IF(ISNA(VLOOKUP(A178,RESULTS!$D$2:$D$1001,1,0)),"",VLOOKUP(A178,RESULTS!$D$2:$D$1001,1,0))=A178,"","X"))</f>
        <v/>
      </c>
    </row>
    <row r="179" spans="1:8" x14ac:dyDescent="0.3">
      <c r="A179" s="17">
        <f t="shared" si="4"/>
        <v>178</v>
      </c>
      <c r="E179" s="93" t="str">
        <f t="shared" si="5"/>
        <v/>
      </c>
      <c r="H179" s="67" t="str">
        <f>IF(B179="","",IF(IF(ISNA(VLOOKUP(A179,RESULTS!$D$2:$D$1001,1,0)),"",VLOOKUP(A179,RESULTS!$D$2:$D$1001,1,0))=A179,"","X"))</f>
        <v/>
      </c>
    </row>
    <row r="180" spans="1:8" x14ac:dyDescent="0.3">
      <c r="A180" s="17">
        <f t="shared" si="4"/>
        <v>179</v>
      </c>
      <c r="E180" s="93" t="str">
        <f t="shared" si="5"/>
        <v/>
      </c>
      <c r="H180" s="67" t="str">
        <f>IF(B180="","",IF(IF(ISNA(VLOOKUP(A180,RESULTS!$D$2:$D$1001,1,0)),"",VLOOKUP(A180,RESULTS!$D$2:$D$1001,1,0))=A180,"","X"))</f>
        <v/>
      </c>
    </row>
    <row r="181" spans="1:8" x14ac:dyDescent="0.3">
      <c r="A181" s="17">
        <f t="shared" si="4"/>
        <v>180</v>
      </c>
      <c r="E181" s="93" t="str">
        <f t="shared" si="5"/>
        <v/>
      </c>
      <c r="H181" s="67" t="str">
        <f>IF(B181="","",IF(IF(ISNA(VLOOKUP(A181,RESULTS!$D$2:$D$1001,1,0)),"",VLOOKUP(A181,RESULTS!$D$2:$D$1001,1,0))=A181,"","X"))</f>
        <v/>
      </c>
    </row>
    <row r="182" spans="1:8" x14ac:dyDescent="0.3">
      <c r="A182" s="17">
        <f t="shared" si="4"/>
        <v>181</v>
      </c>
      <c r="E182" s="93" t="str">
        <f t="shared" si="5"/>
        <v/>
      </c>
      <c r="H182" s="67" t="str">
        <f>IF(B182="","",IF(IF(ISNA(VLOOKUP(A182,RESULTS!$D$2:$D$1001,1,0)),"",VLOOKUP(A182,RESULTS!$D$2:$D$1001,1,0))=A182,"","X"))</f>
        <v/>
      </c>
    </row>
    <row r="183" spans="1:8" x14ac:dyDescent="0.3">
      <c r="A183" s="17">
        <f t="shared" si="4"/>
        <v>182</v>
      </c>
      <c r="E183" s="93" t="str">
        <f t="shared" si="5"/>
        <v/>
      </c>
      <c r="H183" s="67" t="str">
        <f>IF(B183="","",IF(IF(ISNA(VLOOKUP(A183,RESULTS!$D$2:$D$1001,1,0)),"",VLOOKUP(A183,RESULTS!$D$2:$D$1001,1,0))=A183,"","X"))</f>
        <v/>
      </c>
    </row>
    <row r="184" spans="1:8" x14ac:dyDescent="0.3">
      <c r="A184" s="17">
        <f t="shared" si="4"/>
        <v>183</v>
      </c>
      <c r="E184" s="93" t="str">
        <f t="shared" si="5"/>
        <v/>
      </c>
      <c r="H184" s="67" t="str">
        <f>IF(B184="","",IF(IF(ISNA(VLOOKUP(A184,RESULTS!$D$2:$D$1001,1,0)),"",VLOOKUP(A184,RESULTS!$D$2:$D$1001,1,0))=A184,"","X"))</f>
        <v/>
      </c>
    </row>
    <row r="185" spans="1:8" x14ac:dyDescent="0.3">
      <c r="A185" s="17">
        <f t="shared" si="4"/>
        <v>184</v>
      </c>
      <c r="E185" s="93" t="str">
        <f t="shared" si="5"/>
        <v/>
      </c>
      <c r="H185" s="67" t="str">
        <f>IF(B185="","",IF(IF(ISNA(VLOOKUP(A185,RESULTS!$D$2:$D$1001,1,0)),"",VLOOKUP(A185,RESULTS!$D$2:$D$1001,1,0))=A185,"","X"))</f>
        <v/>
      </c>
    </row>
    <row r="186" spans="1:8" x14ac:dyDescent="0.3">
      <c r="A186" s="17">
        <f t="shared" si="4"/>
        <v>185</v>
      </c>
      <c r="E186" s="93" t="str">
        <f t="shared" si="5"/>
        <v/>
      </c>
      <c r="H186" s="67" t="str">
        <f>IF(B186="","",IF(IF(ISNA(VLOOKUP(A186,RESULTS!$D$2:$D$1001,1,0)),"",VLOOKUP(A186,RESULTS!$D$2:$D$1001,1,0))=A186,"","X"))</f>
        <v/>
      </c>
    </row>
    <row r="187" spans="1:8" x14ac:dyDescent="0.3">
      <c r="A187" s="17">
        <f t="shared" si="4"/>
        <v>186</v>
      </c>
      <c r="E187" s="93" t="str">
        <f t="shared" si="5"/>
        <v/>
      </c>
      <c r="H187" s="67" t="str">
        <f>IF(B187="","",IF(IF(ISNA(VLOOKUP(A187,RESULTS!$D$2:$D$1001,1,0)),"",VLOOKUP(A187,RESULTS!$D$2:$D$1001,1,0))=A187,"","X"))</f>
        <v/>
      </c>
    </row>
    <row r="188" spans="1:8" x14ac:dyDescent="0.3">
      <c r="A188" s="17">
        <f t="shared" si="4"/>
        <v>187</v>
      </c>
      <c r="E188" s="93" t="str">
        <f t="shared" si="5"/>
        <v/>
      </c>
      <c r="H188" s="67" t="str">
        <f>IF(B188="","",IF(IF(ISNA(VLOOKUP(A188,RESULTS!$D$2:$D$1001,1,0)),"",VLOOKUP(A188,RESULTS!$D$2:$D$1001,1,0))=A188,"","X"))</f>
        <v/>
      </c>
    </row>
    <row r="189" spans="1:8" x14ac:dyDescent="0.3">
      <c r="A189" s="17">
        <f t="shared" si="4"/>
        <v>188</v>
      </c>
      <c r="E189" s="93" t="str">
        <f t="shared" si="5"/>
        <v/>
      </c>
      <c r="H189" s="67" t="str">
        <f>IF(B189="","",IF(IF(ISNA(VLOOKUP(A189,RESULTS!$D$2:$D$1001,1,0)),"",VLOOKUP(A189,RESULTS!$D$2:$D$1001,1,0))=A189,"","X"))</f>
        <v/>
      </c>
    </row>
    <row r="190" spans="1:8" x14ac:dyDescent="0.3">
      <c r="A190" s="17">
        <f t="shared" si="4"/>
        <v>189</v>
      </c>
      <c r="E190" s="93" t="str">
        <f t="shared" si="5"/>
        <v/>
      </c>
      <c r="H190" s="67" t="str">
        <f>IF(B190="","",IF(IF(ISNA(VLOOKUP(A190,RESULTS!$D$2:$D$1001,1,0)),"",VLOOKUP(A190,RESULTS!$D$2:$D$1001,1,0))=A190,"","X"))</f>
        <v/>
      </c>
    </row>
    <row r="191" spans="1:8" x14ac:dyDescent="0.3">
      <c r="A191" s="17">
        <f t="shared" si="4"/>
        <v>190</v>
      </c>
      <c r="E191" s="93" t="str">
        <f t="shared" si="5"/>
        <v/>
      </c>
      <c r="H191" s="67" t="str">
        <f>IF(B191="","",IF(IF(ISNA(VLOOKUP(A191,RESULTS!$D$2:$D$1001,1,0)),"",VLOOKUP(A191,RESULTS!$D$2:$D$1001,1,0))=A191,"","X"))</f>
        <v/>
      </c>
    </row>
    <row r="192" spans="1:8" x14ac:dyDescent="0.3">
      <c r="A192" s="17">
        <f t="shared" si="4"/>
        <v>191</v>
      </c>
      <c r="E192" s="93" t="str">
        <f t="shared" si="5"/>
        <v/>
      </c>
      <c r="H192" s="67" t="str">
        <f>IF(B192="","",IF(IF(ISNA(VLOOKUP(A192,RESULTS!$D$2:$D$1001,1,0)),"",VLOOKUP(A192,RESULTS!$D$2:$D$1001,1,0))=A192,"","X"))</f>
        <v/>
      </c>
    </row>
    <row r="193" spans="1:8" x14ac:dyDescent="0.3">
      <c r="A193" s="17">
        <f t="shared" si="4"/>
        <v>192</v>
      </c>
      <c r="E193" s="93" t="str">
        <f t="shared" si="5"/>
        <v/>
      </c>
      <c r="H193" s="67" t="str">
        <f>IF(B193="","",IF(IF(ISNA(VLOOKUP(A193,RESULTS!$D$2:$D$1001,1,0)),"",VLOOKUP(A193,RESULTS!$D$2:$D$1001,1,0))=A193,"","X"))</f>
        <v/>
      </c>
    </row>
    <row r="194" spans="1:8" x14ac:dyDescent="0.3">
      <c r="A194" s="17">
        <f t="shared" si="4"/>
        <v>193</v>
      </c>
      <c r="E194" s="93" t="str">
        <f t="shared" si="5"/>
        <v/>
      </c>
      <c r="H194" s="67" t="str">
        <f>IF(B194="","",IF(IF(ISNA(VLOOKUP(A194,RESULTS!$D$2:$D$1001,1,0)),"",VLOOKUP(A194,RESULTS!$D$2:$D$1001,1,0))=A194,"","X"))</f>
        <v/>
      </c>
    </row>
    <row r="195" spans="1:8" x14ac:dyDescent="0.3">
      <c r="A195" s="17">
        <f t="shared" ref="A195:A258" si="6">A194+1</f>
        <v>194</v>
      </c>
      <c r="E195" s="93" t="str">
        <f t="shared" si="5"/>
        <v/>
      </c>
      <c r="H195" s="67" t="str">
        <f>IF(B195="","",IF(IF(ISNA(VLOOKUP(A195,RESULTS!$D$2:$D$1001,1,0)),"",VLOOKUP(A195,RESULTS!$D$2:$D$1001,1,0))=A195,"","X"))</f>
        <v/>
      </c>
    </row>
    <row r="196" spans="1:8" x14ac:dyDescent="0.3">
      <c r="A196" s="17">
        <f t="shared" si="6"/>
        <v>195</v>
      </c>
      <c r="E196" s="93" t="str">
        <f t="shared" si="5"/>
        <v/>
      </c>
      <c r="H196" s="67" t="str">
        <f>IF(B196="","",IF(IF(ISNA(VLOOKUP(A196,RESULTS!$D$2:$D$1001,1,0)),"",VLOOKUP(A196,RESULTS!$D$2:$D$1001,1,0))=A196,"","X"))</f>
        <v/>
      </c>
    </row>
    <row r="197" spans="1:8" x14ac:dyDescent="0.3">
      <c r="A197" s="17">
        <f t="shared" si="6"/>
        <v>196</v>
      </c>
      <c r="E197" s="93" t="str">
        <f t="shared" si="5"/>
        <v/>
      </c>
      <c r="H197" s="67" t="str">
        <f>IF(B197="","",IF(IF(ISNA(VLOOKUP(A197,RESULTS!$D$2:$D$1001,1,0)),"",VLOOKUP(A197,RESULTS!$D$2:$D$1001,1,0))=A197,"","X"))</f>
        <v/>
      </c>
    </row>
    <row r="198" spans="1:8" x14ac:dyDescent="0.3">
      <c r="A198" s="17">
        <f t="shared" si="6"/>
        <v>197</v>
      </c>
      <c r="E198" s="93" t="str">
        <f t="shared" si="5"/>
        <v/>
      </c>
      <c r="H198" s="67" t="str">
        <f>IF(B198="","",IF(IF(ISNA(VLOOKUP(A198,RESULTS!$D$2:$D$1001,1,0)),"",VLOOKUP(A198,RESULTS!$D$2:$D$1001,1,0))=A198,"","X"))</f>
        <v/>
      </c>
    </row>
    <row r="199" spans="1:8" x14ac:dyDescent="0.3">
      <c r="A199" s="17">
        <f t="shared" si="6"/>
        <v>198</v>
      </c>
      <c r="E199" s="93" t="str">
        <f t="shared" si="5"/>
        <v/>
      </c>
      <c r="H199" s="67" t="str">
        <f>IF(B199="","",IF(IF(ISNA(VLOOKUP(A199,RESULTS!$D$2:$D$1001,1,0)),"",VLOOKUP(A199,RESULTS!$D$2:$D$1001,1,0))=A199,"","X"))</f>
        <v/>
      </c>
    </row>
    <row r="200" spans="1:8" x14ac:dyDescent="0.3">
      <c r="A200" s="17">
        <f t="shared" si="6"/>
        <v>199</v>
      </c>
      <c r="E200" s="93" t="str">
        <f t="shared" si="5"/>
        <v/>
      </c>
      <c r="H200" s="67" t="str">
        <f>IF(B200="","",IF(IF(ISNA(VLOOKUP(A200,RESULTS!$D$2:$D$1001,1,0)),"",VLOOKUP(A200,RESULTS!$D$2:$D$1001,1,0))=A200,"","X"))</f>
        <v/>
      </c>
    </row>
    <row r="201" spans="1:8" x14ac:dyDescent="0.3">
      <c r="A201" s="17">
        <f t="shared" si="6"/>
        <v>200</v>
      </c>
      <c r="E201" s="93" t="str">
        <f t="shared" ref="E201:E264" si="7">LEFT(D201,1)</f>
        <v/>
      </c>
      <c r="H201" s="67" t="str">
        <f>IF(B201="","",IF(IF(ISNA(VLOOKUP(A201,RESULTS!$D$2:$D$1001,1,0)),"",VLOOKUP(A201,RESULTS!$D$2:$D$1001,1,0))=A201,"","X"))</f>
        <v/>
      </c>
    </row>
    <row r="202" spans="1:8" x14ac:dyDescent="0.3">
      <c r="A202" s="17">
        <f t="shared" si="6"/>
        <v>201</v>
      </c>
      <c r="E202" s="93" t="str">
        <f t="shared" si="7"/>
        <v/>
      </c>
      <c r="H202" s="67" t="str">
        <f>IF(B202="","",IF(IF(ISNA(VLOOKUP(A202,RESULTS!$D$2:$D$1001,1,0)),"",VLOOKUP(A202,RESULTS!$D$2:$D$1001,1,0))=A202,"","X"))</f>
        <v/>
      </c>
    </row>
    <row r="203" spans="1:8" x14ac:dyDescent="0.3">
      <c r="A203" s="17">
        <f t="shared" si="6"/>
        <v>202</v>
      </c>
      <c r="E203" s="93" t="str">
        <f t="shared" si="7"/>
        <v/>
      </c>
      <c r="H203" s="67" t="str">
        <f>IF(B203="","",IF(IF(ISNA(VLOOKUP(A203,RESULTS!$D$2:$D$1001,1,0)),"",VLOOKUP(A203,RESULTS!$D$2:$D$1001,1,0))=A203,"","X"))</f>
        <v/>
      </c>
    </row>
    <row r="204" spans="1:8" x14ac:dyDescent="0.3">
      <c r="A204" s="17">
        <f t="shared" si="6"/>
        <v>203</v>
      </c>
      <c r="E204" s="93" t="str">
        <f t="shared" si="7"/>
        <v/>
      </c>
      <c r="H204" s="67" t="str">
        <f>IF(B204="","",IF(IF(ISNA(VLOOKUP(A204,RESULTS!$D$2:$D$1001,1,0)),"",VLOOKUP(A204,RESULTS!$D$2:$D$1001,1,0))=A204,"","X"))</f>
        <v/>
      </c>
    </row>
    <row r="205" spans="1:8" x14ac:dyDescent="0.3">
      <c r="A205" s="17">
        <f t="shared" si="6"/>
        <v>204</v>
      </c>
      <c r="E205" s="93" t="str">
        <f t="shared" si="7"/>
        <v/>
      </c>
      <c r="H205" s="67" t="str">
        <f>IF(B205="","",IF(IF(ISNA(VLOOKUP(A205,RESULTS!$D$2:$D$1001,1,0)),"",VLOOKUP(A205,RESULTS!$D$2:$D$1001,1,0))=A205,"","X"))</f>
        <v/>
      </c>
    </row>
    <row r="206" spans="1:8" x14ac:dyDescent="0.3">
      <c r="A206" s="17">
        <f t="shared" si="6"/>
        <v>205</v>
      </c>
      <c r="E206" s="93" t="str">
        <f t="shared" si="7"/>
        <v/>
      </c>
      <c r="H206" s="67" t="str">
        <f>IF(B206="","",IF(IF(ISNA(VLOOKUP(A206,RESULTS!$D$2:$D$1001,1,0)),"",VLOOKUP(A206,RESULTS!$D$2:$D$1001,1,0))=A206,"","X"))</f>
        <v/>
      </c>
    </row>
    <row r="207" spans="1:8" x14ac:dyDescent="0.3">
      <c r="A207" s="17">
        <f t="shared" si="6"/>
        <v>206</v>
      </c>
      <c r="E207" s="93" t="str">
        <f t="shared" si="7"/>
        <v/>
      </c>
      <c r="H207" s="67" t="str">
        <f>IF(B207="","",IF(IF(ISNA(VLOOKUP(A207,RESULTS!$D$2:$D$1001,1,0)),"",VLOOKUP(A207,RESULTS!$D$2:$D$1001,1,0))=A207,"","X"))</f>
        <v/>
      </c>
    </row>
    <row r="208" spans="1:8" x14ac:dyDescent="0.3">
      <c r="A208" s="17">
        <f t="shared" si="6"/>
        <v>207</v>
      </c>
      <c r="E208" s="93" t="str">
        <f t="shared" si="7"/>
        <v/>
      </c>
      <c r="H208" s="67" t="str">
        <f>IF(B208="","",IF(IF(ISNA(VLOOKUP(A208,RESULTS!$D$2:$D$1001,1,0)),"",VLOOKUP(A208,RESULTS!$D$2:$D$1001,1,0))=A208,"","X"))</f>
        <v/>
      </c>
    </row>
    <row r="209" spans="1:8" x14ac:dyDescent="0.3">
      <c r="A209" s="17">
        <f t="shared" si="6"/>
        <v>208</v>
      </c>
      <c r="E209" s="93" t="str">
        <f t="shared" si="7"/>
        <v/>
      </c>
      <c r="H209" s="67" t="str">
        <f>IF(B209="","",IF(IF(ISNA(VLOOKUP(A209,RESULTS!$D$2:$D$1001,1,0)),"",VLOOKUP(A209,RESULTS!$D$2:$D$1001,1,0))=A209,"","X"))</f>
        <v/>
      </c>
    </row>
    <row r="210" spans="1:8" x14ac:dyDescent="0.3">
      <c r="A210" s="17">
        <f t="shared" si="6"/>
        <v>209</v>
      </c>
      <c r="E210" s="93" t="str">
        <f t="shared" si="7"/>
        <v/>
      </c>
      <c r="H210" s="67" t="str">
        <f>IF(B210="","",IF(IF(ISNA(VLOOKUP(A210,RESULTS!$D$2:$D$1001,1,0)),"",VLOOKUP(A210,RESULTS!$D$2:$D$1001,1,0))=A210,"","X"))</f>
        <v/>
      </c>
    </row>
    <row r="211" spans="1:8" x14ac:dyDescent="0.3">
      <c r="A211" s="17">
        <f t="shared" si="6"/>
        <v>210</v>
      </c>
      <c r="E211" s="93" t="str">
        <f t="shared" si="7"/>
        <v/>
      </c>
      <c r="H211" s="67" t="str">
        <f>IF(B211="","",IF(IF(ISNA(VLOOKUP(A211,RESULTS!$D$2:$D$1001,1,0)),"",VLOOKUP(A211,RESULTS!$D$2:$D$1001,1,0))=A211,"","X"))</f>
        <v/>
      </c>
    </row>
    <row r="212" spans="1:8" x14ac:dyDescent="0.3">
      <c r="A212" s="17">
        <f t="shared" si="6"/>
        <v>211</v>
      </c>
      <c r="E212" s="93" t="str">
        <f t="shared" si="7"/>
        <v/>
      </c>
      <c r="H212" s="67" t="str">
        <f>IF(B212="","",IF(IF(ISNA(VLOOKUP(A212,RESULTS!$D$2:$D$1001,1,0)),"",VLOOKUP(A212,RESULTS!$D$2:$D$1001,1,0))=A212,"","X"))</f>
        <v/>
      </c>
    </row>
    <row r="213" spans="1:8" x14ac:dyDescent="0.3">
      <c r="A213" s="17">
        <f t="shared" si="6"/>
        <v>212</v>
      </c>
      <c r="E213" s="93" t="str">
        <f t="shared" si="7"/>
        <v/>
      </c>
      <c r="H213" s="67" t="str">
        <f>IF(B213="","",IF(IF(ISNA(VLOOKUP(A213,RESULTS!$D$2:$D$1001,1,0)),"",VLOOKUP(A213,RESULTS!$D$2:$D$1001,1,0))=A213,"","X"))</f>
        <v/>
      </c>
    </row>
    <row r="214" spans="1:8" x14ac:dyDescent="0.3">
      <c r="A214" s="17">
        <f t="shared" si="6"/>
        <v>213</v>
      </c>
      <c r="E214" s="93" t="str">
        <f t="shared" si="7"/>
        <v/>
      </c>
      <c r="H214" s="67" t="str">
        <f>IF(B214="","",IF(IF(ISNA(VLOOKUP(A214,RESULTS!$D$2:$D$1001,1,0)),"",VLOOKUP(A214,RESULTS!$D$2:$D$1001,1,0))=A214,"","X"))</f>
        <v/>
      </c>
    </row>
    <row r="215" spans="1:8" x14ac:dyDescent="0.3">
      <c r="A215" s="17">
        <f t="shared" si="6"/>
        <v>214</v>
      </c>
      <c r="E215" s="93" t="str">
        <f t="shared" si="7"/>
        <v/>
      </c>
      <c r="H215" s="67" t="str">
        <f>IF(B215="","",IF(IF(ISNA(VLOOKUP(A215,RESULTS!$D$2:$D$1001,1,0)),"",VLOOKUP(A215,RESULTS!$D$2:$D$1001,1,0))=A215,"","X"))</f>
        <v/>
      </c>
    </row>
    <row r="216" spans="1:8" x14ac:dyDescent="0.3">
      <c r="A216" s="17">
        <f t="shared" si="6"/>
        <v>215</v>
      </c>
      <c r="E216" s="93" t="str">
        <f t="shared" si="7"/>
        <v/>
      </c>
      <c r="H216" s="67" t="str">
        <f>IF(B216="","",IF(IF(ISNA(VLOOKUP(A216,RESULTS!$D$2:$D$1001,1,0)),"",VLOOKUP(A216,RESULTS!$D$2:$D$1001,1,0))=A216,"","X"))</f>
        <v/>
      </c>
    </row>
    <row r="217" spans="1:8" x14ac:dyDescent="0.3">
      <c r="A217" s="17">
        <f t="shared" si="6"/>
        <v>216</v>
      </c>
      <c r="E217" s="93" t="str">
        <f t="shared" si="7"/>
        <v/>
      </c>
      <c r="H217" s="67" t="str">
        <f>IF(B217="","",IF(IF(ISNA(VLOOKUP(A217,RESULTS!$D$2:$D$1001,1,0)),"",VLOOKUP(A217,RESULTS!$D$2:$D$1001,1,0))=A217,"","X"))</f>
        <v/>
      </c>
    </row>
    <row r="218" spans="1:8" x14ac:dyDescent="0.3">
      <c r="A218" s="17">
        <f t="shared" si="6"/>
        <v>217</v>
      </c>
      <c r="E218" s="93" t="str">
        <f t="shared" si="7"/>
        <v/>
      </c>
      <c r="H218" s="67" t="str">
        <f>IF(B218="","",IF(IF(ISNA(VLOOKUP(A218,RESULTS!$D$2:$D$1001,1,0)),"",VLOOKUP(A218,RESULTS!$D$2:$D$1001,1,0))=A218,"","X"))</f>
        <v/>
      </c>
    </row>
    <row r="219" spans="1:8" x14ac:dyDescent="0.3">
      <c r="A219" s="17">
        <f t="shared" si="6"/>
        <v>218</v>
      </c>
      <c r="E219" s="93" t="str">
        <f t="shared" si="7"/>
        <v/>
      </c>
      <c r="H219" s="67" t="str">
        <f>IF(B219="","",IF(IF(ISNA(VLOOKUP(A219,RESULTS!$D$2:$D$1001,1,0)),"",VLOOKUP(A219,RESULTS!$D$2:$D$1001,1,0))=A219,"","X"))</f>
        <v/>
      </c>
    </row>
    <row r="220" spans="1:8" x14ac:dyDescent="0.3">
      <c r="A220" s="17">
        <f t="shared" si="6"/>
        <v>219</v>
      </c>
      <c r="E220" s="93" t="str">
        <f t="shared" si="7"/>
        <v/>
      </c>
      <c r="H220" s="67" t="str">
        <f>IF(B220="","",IF(IF(ISNA(VLOOKUP(A220,RESULTS!$D$2:$D$1001,1,0)),"",VLOOKUP(A220,RESULTS!$D$2:$D$1001,1,0))=A220,"","X"))</f>
        <v/>
      </c>
    </row>
    <row r="221" spans="1:8" x14ac:dyDescent="0.3">
      <c r="A221" s="17">
        <f t="shared" si="6"/>
        <v>220</v>
      </c>
      <c r="E221" s="93" t="str">
        <f t="shared" si="7"/>
        <v/>
      </c>
      <c r="H221" s="67" t="str">
        <f>IF(B221="","",IF(IF(ISNA(VLOOKUP(A221,RESULTS!$D$2:$D$1001,1,0)),"",VLOOKUP(A221,RESULTS!$D$2:$D$1001,1,0))=A221,"","X"))</f>
        <v/>
      </c>
    </row>
    <row r="222" spans="1:8" x14ac:dyDescent="0.3">
      <c r="A222" s="17">
        <f t="shared" si="6"/>
        <v>221</v>
      </c>
      <c r="E222" s="93" t="str">
        <f t="shared" si="7"/>
        <v/>
      </c>
      <c r="H222" s="67" t="str">
        <f>IF(B222="","",IF(IF(ISNA(VLOOKUP(A222,RESULTS!$D$2:$D$1001,1,0)),"",VLOOKUP(A222,RESULTS!$D$2:$D$1001,1,0))=A222,"","X"))</f>
        <v/>
      </c>
    </row>
    <row r="223" spans="1:8" x14ac:dyDescent="0.3">
      <c r="A223" s="17">
        <f t="shared" si="6"/>
        <v>222</v>
      </c>
      <c r="E223" s="93" t="str">
        <f t="shared" si="7"/>
        <v/>
      </c>
      <c r="H223" s="67" t="str">
        <f>IF(B223="","",IF(IF(ISNA(VLOOKUP(A223,RESULTS!$D$2:$D$1001,1,0)),"",VLOOKUP(A223,RESULTS!$D$2:$D$1001,1,0))=A223,"","X"))</f>
        <v/>
      </c>
    </row>
    <row r="224" spans="1:8" x14ac:dyDescent="0.3">
      <c r="A224" s="17">
        <f t="shared" si="6"/>
        <v>223</v>
      </c>
      <c r="E224" s="93" t="str">
        <f t="shared" si="7"/>
        <v/>
      </c>
      <c r="H224" s="67" t="str">
        <f>IF(B224="","",IF(IF(ISNA(VLOOKUP(A224,RESULTS!$D$2:$D$1001,1,0)),"",VLOOKUP(A224,RESULTS!$D$2:$D$1001,1,0))=A224,"","X"))</f>
        <v/>
      </c>
    </row>
    <row r="225" spans="1:8" x14ac:dyDescent="0.3">
      <c r="A225" s="17">
        <f t="shared" si="6"/>
        <v>224</v>
      </c>
      <c r="E225" s="93" t="str">
        <f t="shared" si="7"/>
        <v/>
      </c>
      <c r="H225" s="67" t="str">
        <f>IF(B225="","",IF(IF(ISNA(VLOOKUP(A225,RESULTS!$D$2:$D$1001,1,0)),"",VLOOKUP(A225,RESULTS!$D$2:$D$1001,1,0))=A225,"","X"))</f>
        <v/>
      </c>
    </row>
    <row r="226" spans="1:8" x14ac:dyDescent="0.3">
      <c r="A226" s="17">
        <f t="shared" si="6"/>
        <v>225</v>
      </c>
      <c r="E226" s="93" t="str">
        <f t="shared" si="7"/>
        <v/>
      </c>
      <c r="H226" s="67" t="str">
        <f>IF(B226="","",IF(IF(ISNA(VLOOKUP(A226,RESULTS!$D$2:$D$1001,1,0)),"",VLOOKUP(A226,RESULTS!$D$2:$D$1001,1,0))=A226,"","X"))</f>
        <v/>
      </c>
    </row>
    <row r="227" spans="1:8" x14ac:dyDescent="0.3">
      <c r="A227" s="17">
        <f t="shared" si="6"/>
        <v>226</v>
      </c>
      <c r="E227" s="93" t="str">
        <f t="shared" si="7"/>
        <v/>
      </c>
      <c r="H227" s="67" t="str">
        <f>IF(B227="","",IF(IF(ISNA(VLOOKUP(A227,RESULTS!$D$2:$D$1001,1,0)),"",VLOOKUP(A227,RESULTS!$D$2:$D$1001,1,0))=A227,"","X"))</f>
        <v/>
      </c>
    </row>
    <row r="228" spans="1:8" x14ac:dyDescent="0.3">
      <c r="A228" s="17">
        <f t="shared" si="6"/>
        <v>227</v>
      </c>
      <c r="E228" s="93" t="str">
        <f t="shared" si="7"/>
        <v/>
      </c>
      <c r="H228" s="67" t="str">
        <f>IF(B228="","",IF(IF(ISNA(VLOOKUP(A228,RESULTS!$D$2:$D$1001,1,0)),"",VLOOKUP(A228,RESULTS!$D$2:$D$1001,1,0))=A228,"","X"))</f>
        <v/>
      </c>
    </row>
    <row r="229" spans="1:8" x14ac:dyDescent="0.3">
      <c r="A229" s="17">
        <f t="shared" si="6"/>
        <v>228</v>
      </c>
      <c r="E229" s="93" t="str">
        <f t="shared" si="7"/>
        <v/>
      </c>
      <c r="H229" s="67" t="str">
        <f>IF(B229="","",IF(IF(ISNA(VLOOKUP(A229,RESULTS!$D$2:$D$1001,1,0)),"",VLOOKUP(A229,RESULTS!$D$2:$D$1001,1,0))=A229,"","X"))</f>
        <v/>
      </c>
    </row>
    <row r="230" spans="1:8" x14ac:dyDescent="0.3">
      <c r="A230" s="17">
        <f t="shared" si="6"/>
        <v>229</v>
      </c>
      <c r="E230" s="93" t="str">
        <f t="shared" si="7"/>
        <v/>
      </c>
      <c r="H230" s="67" t="str">
        <f>IF(B230="","",IF(IF(ISNA(VLOOKUP(A230,RESULTS!$D$2:$D$1001,1,0)),"",VLOOKUP(A230,RESULTS!$D$2:$D$1001,1,0))=A230,"","X"))</f>
        <v/>
      </c>
    </row>
    <row r="231" spans="1:8" x14ac:dyDescent="0.3">
      <c r="A231" s="17">
        <f t="shared" si="6"/>
        <v>230</v>
      </c>
      <c r="E231" s="93" t="str">
        <f t="shared" si="7"/>
        <v/>
      </c>
      <c r="H231" s="67" t="str">
        <f>IF(B231="","",IF(IF(ISNA(VLOOKUP(A231,RESULTS!$D$2:$D$1001,1,0)),"",VLOOKUP(A231,RESULTS!$D$2:$D$1001,1,0))=A231,"","X"))</f>
        <v/>
      </c>
    </row>
    <row r="232" spans="1:8" x14ac:dyDescent="0.3">
      <c r="A232" s="17">
        <f t="shared" si="6"/>
        <v>231</v>
      </c>
      <c r="E232" s="93" t="str">
        <f t="shared" si="7"/>
        <v/>
      </c>
      <c r="H232" s="67" t="str">
        <f>IF(B232="","",IF(IF(ISNA(VLOOKUP(A232,RESULTS!$D$2:$D$1001,1,0)),"",VLOOKUP(A232,RESULTS!$D$2:$D$1001,1,0))=A232,"","X"))</f>
        <v/>
      </c>
    </row>
    <row r="233" spans="1:8" x14ac:dyDescent="0.3">
      <c r="A233" s="17">
        <f t="shared" si="6"/>
        <v>232</v>
      </c>
      <c r="E233" s="93" t="str">
        <f t="shared" si="7"/>
        <v/>
      </c>
      <c r="H233" s="67" t="str">
        <f>IF(B233="","",IF(IF(ISNA(VLOOKUP(A233,RESULTS!$D$2:$D$1001,1,0)),"",VLOOKUP(A233,RESULTS!$D$2:$D$1001,1,0))=A233,"","X"))</f>
        <v/>
      </c>
    </row>
    <row r="234" spans="1:8" x14ac:dyDescent="0.3">
      <c r="A234" s="17">
        <f t="shared" si="6"/>
        <v>233</v>
      </c>
      <c r="E234" s="93" t="str">
        <f t="shared" si="7"/>
        <v/>
      </c>
      <c r="H234" s="67" t="str">
        <f>IF(B234="","",IF(IF(ISNA(VLOOKUP(A234,RESULTS!$D$2:$D$1001,1,0)),"",VLOOKUP(A234,RESULTS!$D$2:$D$1001,1,0))=A234,"","X"))</f>
        <v/>
      </c>
    </row>
    <row r="235" spans="1:8" x14ac:dyDescent="0.3">
      <c r="A235" s="17">
        <f t="shared" si="6"/>
        <v>234</v>
      </c>
      <c r="E235" s="93" t="str">
        <f t="shared" si="7"/>
        <v/>
      </c>
      <c r="H235" s="67" t="str">
        <f>IF(B235="","",IF(IF(ISNA(VLOOKUP(A235,RESULTS!$D$2:$D$1001,1,0)),"",VLOOKUP(A235,RESULTS!$D$2:$D$1001,1,0))=A235,"","X"))</f>
        <v/>
      </c>
    </row>
    <row r="236" spans="1:8" x14ac:dyDescent="0.3">
      <c r="A236" s="17">
        <f t="shared" si="6"/>
        <v>235</v>
      </c>
      <c r="E236" s="93" t="str">
        <f t="shared" si="7"/>
        <v/>
      </c>
      <c r="H236" s="67" t="str">
        <f>IF(B236="","",IF(IF(ISNA(VLOOKUP(A236,RESULTS!$D$2:$D$1001,1,0)),"",VLOOKUP(A236,RESULTS!$D$2:$D$1001,1,0))=A236,"","X"))</f>
        <v/>
      </c>
    </row>
    <row r="237" spans="1:8" x14ac:dyDescent="0.3">
      <c r="A237" s="17">
        <f t="shared" si="6"/>
        <v>236</v>
      </c>
      <c r="E237" s="93" t="str">
        <f t="shared" si="7"/>
        <v/>
      </c>
      <c r="H237" s="67" t="str">
        <f>IF(B237="","",IF(IF(ISNA(VLOOKUP(A237,RESULTS!$D$2:$D$1001,1,0)),"",VLOOKUP(A237,RESULTS!$D$2:$D$1001,1,0))=A237,"","X"))</f>
        <v/>
      </c>
    </row>
    <row r="238" spans="1:8" x14ac:dyDescent="0.3">
      <c r="A238" s="17">
        <f t="shared" si="6"/>
        <v>237</v>
      </c>
      <c r="E238" s="93" t="str">
        <f t="shared" si="7"/>
        <v/>
      </c>
      <c r="H238" s="67" t="str">
        <f>IF(B238="","",IF(IF(ISNA(VLOOKUP(A238,RESULTS!$D$2:$D$1001,1,0)),"",VLOOKUP(A238,RESULTS!$D$2:$D$1001,1,0))=A238,"","X"))</f>
        <v/>
      </c>
    </row>
    <row r="239" spans="1:8" x14ac:dyDescent="0.3">
      <c r="A239" s="17">
        <f t="shared" si="6"/>
        <v>238</v>
      </c>
      <c r="E239" s="93" t="str">
        <f t="shared" si="7"/>
        <v/>
      </c>
      <c r="H239" s="67" t="str">
        <f>IF(B239="","",IF(IF(ISNA(VLOOKUP(A239,RESULTS!$D$2:$D$1001,1,0)),"",VLOOKUP(A239,RESULTS!$D$2:$D$1001,1,0))=A239,"","X"))</f>
        <v/>
      </c>
    </row>
    <row r="240" spans="1:8" x14ac:dyDescent="0.3">
      <c r="A240" s="17">
        <f t="shared" si="6"/>
        <v>239</v>
      </c>
      <c r="E240" s="93" t="str">
        <f t="shared" si="7"/>
        <v/>
      </c>
      <c r="H240" s="67" t="str">
        <f>IF(B240="","",IF(IF(ISNA(VLOOKUP(A240,RESULTS!$D$2:$D$1001,1,0)),"",VLOOKUP(A240,RESULTS!$D$2:$D$1001,1,0))=A240,"","X"))</f>
        <v/>
      </c>
    </row>
    <row r="241" spans="1:8" x14ac:dyDescent="0.3">
      <c r="A241" s="17">
        <f t="shared" si="6"/>
        <v>240</v>
      </c>
      <c r="E241" s="93" t="str">
        <f t="shared" si="7"/>
        <v/>
      </c>
      <c r="H241" s="67" t="str">
        <f>IF(B241="","",IF(IF(ISNA(VLOOKUP(A241,RESULTS!$D$2:$D$1001,1,0)),"",VLOOKUP(A241,RESULTS!$D$2:$D$1001,1,0))=A241,"","X"))</f>
        <v/>
      </c>
    </row>
    <row r="242" spans="1:8" x14ac:dyDescent="0.3">
      <c r="A242" s="17">
        <f t="shared" si="6"/>
        <v>241</v>
      </c>
      <c r="E242" s="93" t="str">
        <f t="shared" si="7"/>
        <v/>
      </c>
      <c r="H242" s="67" t="str">
        <f>IF(B242="","",IF(IF(ISNA(VLOOKUP(A242,RESULTS!$D$2:$D$1001,1,0)),"",VLOOKUP(A242,RESULTS!$D$2:$D$1001,1,0))=A242,"","X"))</f>
        <v/>
      </c>
    </row>
    <row r="243" spans="1:8" x14ac:dyDescent="0.3">
      <c r="A243" s="17">
        <f t="shared" si="6"/>
        <v>242</v>
      </c>
      <c r="E243" s="93" t="str">
        <f t="shared" si="7"/>
        <v/>
      </c>
      <c r="H243" s="67" t="str">
        <f>IF(B243="","",IF(IF(ISNA(VLOOKUP(A243,RESULTS!$D$2:$D$1001,1,0)),"",VLOOKUP(A243,RESULTS!$D$2:$D$1001,1,0))=A243,"","X"))</f>
        <v/>
      </c>
    </row>
    <row r="244" spans="1:8" x14ac:dyDescent="0.3">
      <c r="A244" s="17">
        <f t="shared" si="6"/>
        <v>243</v>
      </c>
      <c r="E244" s="93" t="str">
        <f t="shared" si="7"/>
        <v/>
      </c>
      <c r="H244" s="67" t="str">
        <f>IF(B244="","",IF(IF(ISNA(VLOOKUP(A244,RESULTS!$D$2:$D$1001,1,0)),"",VLOOKUP(A244,RESULTS!$D$2:$D$1001,1,0))=A244,"","X"))</f>
        <v/>
      </c>
    </row>
    <row r="245" spans="1:8" x14ac:dyDescent="0.3">
      <c r="A245" s="17">
        <f t="shared" si="6"/>
        <v>244</v>
      </c>
      <c r="E245" s="93" t="str">
        <f t="shared" si="7"/>
        <v/>
      </c>
      <c r="H245" s="67" t="str">
        <f>IF(B245="","",IF(IF(ISNA(VLOOKUP(A245,RESULTS!$D$2:$D$1001,1,0)),"",VLOOKUP(A245,RESULTS!$D$2:$D$1001,1,0))=A245,"","X"))</f>
        <v/>
      </c>
    </row>
    <row r="246" spans="1:8" x14ac:dyDescent="0.3">
      <c r="A246" s="17">
        <f t="shared" si="6"/>
        <v>245</v>
      </c>
      <c r="E246" s="93" t="str">
        <f t="shared" si="7"/>
        <v/>
      </c>
      <c r="H246" s="67" t="str">
        <f>IF(B246="","",IF(IF(ISNA(VLOOKUP(A246,RESULTS!$D$2:$D$1001,1,0)),"",VLOOKUP(A246,RESULTS!$D$2:$D$1001,1,0))=A246,"","X"))</f>
        <v/>
      </c>
    </row>
    <row r="247" spans="1:8" x14ac:dyDescent="0.3">
      <c r="A247" s="17">
        <f t="shared" si="6"/>
        <v>246</v>
      </c>
      <c r="E247" s="93" t="str">
        <f t="shared" si="7"/>
        <v/>
      </c>
      <c r="H247" s="67" t="str">
        <f>IF(B247="","",IF(IF(ISNA(VLOOKUP(A247,RESULTS!$D$2:$D$1001,1,0)),"",VLOOKUP(A247,RESULTS!$D$2:$D$1001,1,0))=A247,"","X"))</f>
        <v/>
      </c>
    </row>
    <row r="248" spans="1:8" x14ac:dyDescent="0.3">
      <c r="A248" s="17">
        <f t="shared" si="6"/>
        <v>247</v>
      </c>
      <c r="E248" s="93" t="str">
        <f t="shared" si="7"/>
        <v/>
      </c>
      <c r="H248" s="67" t="str">
        <f>IF(B248="","",IF(IF(ISNA(VLOOKUP(A248,RESULTS!$D$2:$D$1001,1,0)),"",VLOOKUP(A248,RESULTS!$D$2:$D$1001,1,0))=A248,"","X"))</f>
        <v/>
      </c>
    </row>
    <row r="249" spans="1:8" x14ac:dyDescent="0.3">
      <c r="A249" s="17">
        <f t="shared" si="6"/>
        <v>248</v>
      </c>
      <c r="E249" s="93" t="str">
        <f t="shared" si="7"/>
        <v/>
      </c>
      <c r="H249" s="67" t="str">
        <f>IF(B249="","",IF(IF(ISNA(VLOOKUP(A249,RESULTS!$D$2:$D$1001,1,0)),"",VLOOKUP(A249,RESULTS!$D$2:$D$1001,1,0))=A249,"","X"))</f>
        <v/>
      </c>
    </row>
    <row r="250" spans="1:8" x14ac:dyDescent="0.3">
      <c r="A250" s="17">
        <f t="shared" si="6"/>
        <v>249</v>
      </c>
      <c r="E250" s="93" t="str">
        <f t="shared" si="7"/>
        <v/>
      </c>
      <c r="H250" s="67" t="str">
        <f>IF(B250="","",IF(IF(ISNA(VLOOKUP(A250,RESULTS!$D$2:$D$1001,1,0)),"",VLOOKUP(A250,RESULTS!$D$2:$D$1001,1,0))=A250,"","X"))</f>
        <v/>
      </c>
    </row>
    <row r="251" spans="1:8" x14ac:dyDescent="0.3">
      <c r="A251" s="17">
        <f t="shared" si="6"/>
        <v>250</v>
      </c>
      <c r="E251" s="93" t="str">
        <f t="shared" si="7"/>
        <v/>
      </c>
      <c r="H251" s="67" t="str">
        <f>IF(B251="","",IF(IF(ISNA(VLOOKUP(A251,RESULTS!$D$2:$D$1001,1,0)),"",VLOOKUP(A251,RESULTS!$D$2:$D$1001,1,0))=A251,"","X"))</f>
        <v/>
      </c>
    </row>
    <row r="252" spans="1:8" x14ac:dyDescent="0.3">
      <c r="A252" s="17">
        <f t="shared" si="6"/>
        <v>251</v>
      </c>
      <c r="E252" s="93" t="str">
        <f t="shared" si="7"/>
        <v/>
      </c>
      <c r="H252" s="67" t="str">
        <f>IF(B252="","",IF(IF(ISNA(VLOOKUP(A252,RESULTS!$D$2:$D$1001,1,0)),"",VLOOKUP(A252,RESULTS!$D$2:$D$1001,1,0))=A252,"","X"))</f>
        <v/>
      </c>
    </row>
    <row r="253" spans="1:8" x14ac:dyDescent="0.3">
      <c r="A253" s="17">
        <f t="shared" si="6"/>
        <v>252</v>
      </c>
      <c r="E253" s="93" t="str">
        <f t="shared" si="7"/>
        <v/>
      </c>
      <c r="H253" s="67" t="str">
        <f>IF(B253="","",IF(IF(ISNA(VLOOKUP(A253,RESULTS!$D$2:$D$1001,1,0)),"",VLOOKUP(A253,RESULTS!$D$2:$D$1001,1,0))=A253,"","X"))</f>
        <v/>
      </c>
    </row>
    <row r="254" spans="1:8" x14ac:dyDescent="0.3">
      <c r="A254" s="17">
        <f t="shared" si="6"/>
        <v>253</v>
      </c>
      <c r="E254" s="93" t="str">
        <f t="shared" si="7"/>
        <v/>
      </c>
      <c r="H254" s="67" t="str">
        <f>IF(B254="","",IF(IF(ISNA(VLOOKUP(A254,RESULTS!$D$2:$D$1001,1,0)),"",VLOOKUP(A254,RESULTS!$D$2:$D$1001,1,0))=A254,"","X"))</f>
        <v/>
      </c>
    </row>
    <row r="255" spans="1:8" x14ac:dyDescent="0.3">
      <c r="A255" s="17">
        <f t="shared" si="6"/>
        <v>254</v>
      </c>
      <c r="E255" s="93" t="str">
        <f t="shared" si="7"/>
        <v/>
      </c>
      <c r="H255" s="67" t="str">
        <f>IF(B255="","",IF(IF(ISNA(VLOOKUP(A255,RESULTS!$D$2:$D$1001,1,0)),"",VLOOKUP(A255,RESULTS!$D$2:$D$1001,1,0))=A255,"","X"))</f>
        <v/>
      </c>
    </row>
    <row r="256" spans="1:8" x14ac:dyDescent="0.3">
      <c r="A256" s="17">
        <f t="shared" si="6"/>
        <v>255</v>
      </c>
      <c r="E256" s="93" t="str">
        <f t="shared" si="7"/>
        <v/>
      </c>
      <c r="H256" s="67" t="str">
        <f>IF(B256="","",IF(IF(ISNA(VLOOKUP(A256,RESULTS!$D$2:$D$1001,1,0)),"",VLOOKUP(A256,RESULTS!$D$2:$D$1001,1,0))=A256,"","X"))</f>
        <v/>
      </c>
    </row>
    <row r="257" spans="1:8" x14ac:dyDescent="0.3">
      <c r="A257" s="17">
        <f t="shared" si="6"/>
        <v>256</v>
      </c>
      <c r="E257" s="93" t="str">
        <f t="shared" si="7"/>
        <v/>
      </c>
      <c r="H257" s="67" t="str">
        <f>IF(B257="","",IF(IF(ISNA(VLOOKUP(A257,RESULTS!$D$2:$D$1001,1,0)),"",VLOOKUP(A257,RESULTS!$D$2:$D$1001,1,0))=A257,"","X"))</f>
        <v/>
      </c>
    </row>
    <row r="258" spans="1:8" x14ac:dyDescent="0.3">
      <c r="A258" s="17">
        <f t="shared" si="6"/>
        <v>257</v>
      </c>
      <c r="E258" s="93" t="str">
        <f t="shared" si="7"/>
        <v/>
      </c>
      <c r="H258" s="67" t="str">
        <f>IF(B258="","",IF(IF(ISNA(VLOOKUP(A258,RESULTS!$D$2:$D$1001,1,0)),"",VLOOKUP(A258,RESULTS!$D$2:$D$1001,1,0))=A258,"","X"))</f>
        <v/>
      </c>
    </row>
    <row r="259" spans="1:8" x14ac:dyDescent="0.3">
      <c r="A259" s="17">
        <f t="shared" ref="A259:A322" si="8">A258+1</f>
        <v>258</v>
      </c>
      <c r="E259" s="93" t="str">
        <f t="shared" si="7"/>
        <v/>
      </c>
      <c r="H259" s="67" t="str">
        <f>IF(B259="","",IF(IF(ISNA(VLOOKUP(A259,RESULTS!$D$2:$D$1001,1,0)),"",VLOOKUP(A259,RESULTS!$D$2:$D$1001,1,0))=A259,"","X"))</f>
        <v/>
      </c>
    </row>
    <row r="260" spans="1:8" x14ac:dyDescent="0.3">
      <c r="A260" s="17">
        <f t="shared" si="8"/>
        <v>259</v>
      </c>
      <c r="E260" s="93" t="str">
        <f t="shared" si="7"/>
        <v/>
      </c>
      <c r="H260" s="67" t="str">
        <f>IF(B260="","",IF(IF(ISNA(VLOOKUP(A260,RESULTS!$D$2:$D$1001,1,0)),"",VLOOKUP(A260,RESULTS!$D$2:$D$1001,1,0))=A260,"","X"))</f>
        <v/>
      </c>
    </row>
    <row r="261" spans="1:8" x14ac:dyDescent="0.3">
      <c r="A261" s="17">
        <f t="shared" si="8"/>
        <v>260</v>
      </c>
      <c r="E261" s="93" t="str">
        <f t="shared" si="7"/>
        <v/>
      </c>
      <c r="H261" s="67" t="str">
        <f>IF(B261="","",IF(IF(ISNA(VLOOKUP(A261,RESULTS!$D$2:$D$1001,1,0)),"",VLOOKUP(A261,RESULTS!$D$2:$D$1001,1,0))=A261,"","X"))</f>
        <v/>
      </c>
    </row>
    <row r="262" spans="1:8" x14ac:dyDescent="0.3">
      <c r="A262" s="17">
        <f t="shared" si="8"/>
        <v>261</v>
      </c>
      <c r="E262" s="93" t="str">
        <f t="shared" si="7"/>
        <v/>
      </c>
      <c r="H262" s="67" t="str">
        <f>IF(B262="","",IF(IF(ISNA(VLOOKUP(A262,RESULTS!$D$2:$D$1001,1,0)),"",VLOOKUP(A262,RESULTS!$D$2:$D$1001,1,0))=A262,"","X"))</f>
        <v/>
      </c>
    </row>
    <row r="263" spans="1:8" x14ac:dyDescent="0.3">
      <c r="A263" s="17">
        <f t="shared" si="8"/>
        <v>262</v>
      </c>
      <c r="E263" s="93" t="str">
        <f t="shared" si="7"/>
        <v/>
      </c>
      <c r="H263" s="67" t="str">
        <f>IF(B263="","",IF(IF(ISNA(VLOOKUP(A263,RESULTS!$D$2:$D$1001,1,0)),"",VLOOKUP(A263,RESULTS!$D$2:$D$1001,1,0))=A263,"","X"))</f>
        <v/>
      </c>
    </row>
    <row r="264" spans="1:8" x14ac:dyDescent="0.3">
      <c r="A264" s="17">
        <f t="shared" si="8"/>
        <v>263</v>
      </c>
      <c r="E264" s="93" t="str">
        <f t="shared" si="7"/>
        <v/>
      </c>
      <c r="H264" s="67" t="str">
        <f>IF(B264="","",IF(IF(ISNA(VLOOKUP(A264,RESULTS!$D$2:$D$1001,1,0)),"",VLOOKUP(A264,RESULTS!$D$2:$D$1001,1,0))=A264,"","X"))</f>
        <v/>
      </c>
    </row>
    <row r="265" spans="1:8" x14ac:dyDescent="0.3">
      <c r="A265" s="17">
        <f t="shared" si="8"/>
        <v>264</v>
      </c>
      <c r="E265" s="93" t="str">
        <f t="shared" ref="E265:E328" si="9">LEFT(D265,1)</f>
        <v/>
      </c>
      <c r="H265" s="67" t="str">
        <f>IF(B265="","",IF(IF(ISNA(VLOOKUP(A265,RESULTS!$D$2:$D$1001,1,0)),"",VLOOKUP(A265,RESULTS!$D$2:$D$1001,1,0))=A265,"","X"))</f>
        <v/>
      </c>
    </row>
    <row r="266" spans="1:8" x14ac:dyDescent="0.3">
      <c r="A266" s="17">
        <f t="shared" si="8"/>
        <v>265</v>
      </c>
      <c r="E266" s="93" t="str">
        <f t="shared" si="9"/>
        <v/>
      </c>
      <c r="H266" s="67" t="str">
        <f>IF(B266="","",IF(IF(ISNA(VLOOKUP(A266,RESULTS!$D$2:$D$1001,1,0)),"",VLOOKUP(A266,RESULTS!$D$2:$D$1001,1,0))=A266,"","X"))</f>
        <v/>
      </c>
    </row>
    <row r="267" spans="1:8" x14ac:dyDescent="0.3">
      <c r="A267" s="17">
        <f t="shared" si="8"/>
        <v>266</v>
      </c>
      <c r="E267" s="93" t="str">
        <f t="shared" si="9"/>
        <v/>
      </c>
      <c r="H267" s="67" t="str">
        <f>IF(B267="","",IF(IF(ISNA(VLOOKUP(A267,RESULTS!$D$2:$D$1001,1,0)),"",VLOOKUP(A267,RESULTS!$D$2:$D$1001,1,0))=A267,"","X"))</f>
        <v/>
      </c>
    </row>
    <row r="268" spans="1:8" x14ac:dyDescent="0.3">
      <c r="A268" s="17">
        <f t="shared" si="8"/>
        <v>267</v>
      </c>
      <c r="E268" s="93" t="str">
        <f t="shared" si="9"/>
        <v/>
      </c>
      <c r="H268" s="67" t="str">
        <f>IF(B268="","",IF(IF(ISNA(VLOOKUP(A268,RESULTS!$D$2:$D$1001,1,0)),"",VLOOKUP(A268,RESULTS!$D$2:$D$1001,1,0))=A268,"","X"))</f>
        <v/>
      </c>
    </row>
    <row r="269" spans="1:8" x14ac:dyDescent="0.3">
      <c r="A269" s="17">
        <f t="shared" si="8"/>
        <v>268</v>
      </c>
      <c r="E269" s="93" t="str">
        <f t="shared" si="9"/>
        <v/>
      </c>
      <c r="H269" s="67" t="str">
        <f>IF(B269="","",IF(IF(ISNA(VLOOKUP(A269,RESULTS!$D$2:$D$1001,1,0)),"",VLOOKUP(A269,RESULTS!$D$2:$D$1001,1,0))=A269,"","X"))</f>
        <v/>
      </c>
    </row>
    <row r="270" spans="1:8" x14ac:dyDescent="0.3">
      <c r="A270" s="17">
        <f t="shared" si="8"/>
        <v>269</v>
      </c>
      <c r="E270" s="93" t="str">
        <f t="shared" si="9"/>
        <v/>
      </c>
      <c r="H270" s="67" t="str">
        <f>IF(B270="","",IF(IF(ISNA(VLOOKUP(A270,RESULTS!$D$2:$D$1001,1,0)),"",VLOOKUP(A270,RESULTS!$D$2:$D$1001,1,0))=A270,"","X"))</f>
        <v/>
      </c>
    </row>
    <row r="271" spans="1:8" x14ac:dyDescent="0.3">
      <c r="A271" s="17">
        <f t="shared" si="8"/>
        <v>270</v>
      </c>
      <c r="E271" s="93" t="str">
        <f t="shared" si="9"/>
        <v/>
      </c>
      <c r="H271" s="67" t="str">
        <f>IF(B271="","",IF(IF(ISNA(VLOOKUP(A271,RESULTS!$D$2:$D$1001,1,0)),"",VLOOKUP(A271,RESULTS!$D$2:$D$1001,1,0))=A271,"","X"))</f>
        <v/>
      </c>
    </row>
    <row r="272" spans="1:8" x14ac:dyDescent="0.3">
      <c r="A272" s="17">
        <f t="shared" si="8"/>
        <v>271</v>
      </c>
      <c r="E272" s="93" t="str">
        <f t="shared" si="9"/>
        <v/>
      </c>
      <c r="H272" s="67" t="str">
        <f>IF(B272="","",IF(IF(ISNA(VLOOKUP(A272,RESULTS!$D$2:$D$1001,1,0)),"",VLOOKUP(A272,RESULTS!$D$2:$D$1001,1,0))=A272,"","X"))</f>
        <v/>
      </c>
    </row>
    <row r="273" spans="1:8" x14ac:dyDescent="0.3">
      <c r="A273" s="17">
        <f t="shared" si="8"/>
        <v>272</v>
      </c>
      <c r="E273" s="93" t="str">
        <f t="shared" si="9"/>
        <v/>
      </c>
      <c r="H273" s="67" t="str">
        <f>IF(B273="","",IF(IF(ISNA(VLOOKUP(A273,RESULTS!$D$2:$D$1001,1,0)),"",VLOOKUP(A273,RESULTS!$D$2:$D$1001,1,0))=A273,"","X"))</f>
        <v/>
      </c>
    </row>
    <row r="274" spans="1:8" x14ac:dyDescent="0.3">
      <c r="A274" s="17">
        <f t="shared" si="8"/>
        <v>273</v>
      </c>
      <c r="E274" s="93" t="str">
        <f t="shared" si="9"/>
        <v/>
      </c>
      <c r="H274" s="67" t="str">
        <f>IF(B274="","",IF(IF(ISNA(VLOOKUP(A274,RESULTS!$D$2:$D$1001,1,0)),"",VLOOKUP(A274,RESULTS!$D$2:$D$1001,1,0))=A274,"","X"))</f>
        <v/>
      </c>
    </row>
    <row r="275" spans="1:8" x14ac:dyDescent="0.3">
      <c r="A275" s="17">
        <f t="shared" si="8"/>
        <v>274</v>
      </c>
      <c r="E275" s="93" t="str">
        <f t="shared" si="9"/>
        <v/>
      </c>
      <c r="H275" s="67" t="str">
        <f>IF(B275="","",IF(IF(ISNA(VLOOKUP(A275,RESULTS!$D$2:$D$1001,1,0)),"",VLOOKUP(A275,RESULTS!$D$2:$D$1001,1,0))=A275,"","X"))</f>
        <v/>
      </c>
    </row>
    <row r="276" spans="1:8" x14ac:dyDescent="0.3">
      <c r="A276" s="17">
        <f t="shared" si="8"/>
        <v>275</v>
      </c>
      <c r="E276" s="93" t="str">
        <f t="shared" si="9"/>
        <v/>
      </c>
      <c r="H276" s="67" t="str">
        <f>IF(B276="","",IF(IF(ISNA(VLOOKUP(A276,RESULTS!$D$2:$D$1001,1,0)),"",VLOOKUP(A276,RESULTS!$D$2:$D$1001,1,0))=A276,"","X"))</f>
        <v/>
      </c>
    </row>
    <row r="277" spans="1:8" x14ac:dyDescent="0.3">
      <c r="A277" s="17">
        <f t="shared" si="8"/>
        <v>276</v>
      </c>
      <c r="E277" s="93" t="str">
        <f t="shared" si="9"/>
        <v/>
      </c>
      <c r="H277" s="67" t="str">
        <f>IF(B277="","",IF(IF(ISNA(VLOOKUP(A277,RESULTS!$D$2:$D$1001,1,0)),"",VLOOKUP(A277,RESULTS!$D$2:$D$1001,1,0))=A277,"","X"))</f>
        <v/>
      </c>
    </row>
    <row r="278" spans="1:8" x14ac:dyDescent="0.3">
      <c r="A278" s="17">
        <f t="shared" si="8"/>
        <v>277</v>
      </c>
      <c r="E278" s="93" t="str">
        <f t="shared" si="9"/>
        <v/>
      </c>
      <c r="H278" s="67" t="str">
        <f>IF(B278="","",IF(IF(ISNA(VLOOKUP(A278,RESULTS!$D$2:$D$1001,1,0)),"",VLOOKUP(A278,RESULTS!$D$2:$D$1001,1,0))=A278,"","X"))</f>
        <v/>
      </c>
    </row>
    <row r="279" spans="1:8" x14ac:dyDescent="0.3">
      <c r="A279" s="17">
        <f t="shared" si="8"/>
        <v>278</v>
      </c>
      <c r="E279" s="93" t="str">
        <f t="shared" si="9"/>
        <v/>
      </c>
      <c r="H279" s="67" t="str">
        <f>IF(B279="","",IF(IF(ISNA(VLOOKUP(A279,RESULTS!$D$2:$D$1001,1,0)),"",VLOOKUP(A279,RESULTS!$D$2:$D$1001,1,0))=A279,"","X"))</f>
        <v/>
      </c>
    </row>
    <row r="280" spans="1:8" x14ac:dyDescent="0.3">
      <c r="A280" s="17">
        <f t="shared" si="8"/>
        <v>279</v>
      </c>
      <c r="E280" s="93" t="str">
        <f t="shared" si="9"/>
        <v/>
      </c>
      <c r="H280" s="67" t="str">
        <f>IF(B280="","",IF(IF(ISNA(VLOOKUP(A280,RESULTS!$D$2:$D$1001,1,0)),"",VLOOKUP(A280,RESULTS!$D$2:$D$1001,1,0))=A280,"","X"))</f>
        <v/>
      </c>
    </row>
    <row r="281" spans="1:8" x14ac:dyDescent="0.3">
      <c r="A281" s="17">
        <f t="shared" si="8"/>
        <v>280</v>
      </c>
      <c r="E281" s="93" t="str">
        <f t="shared" si="9"/>
        <v/>
      </c>
      <c r="H281" s="67" t="str">
        <f>IF(B281="","",IF(IF(ISNA(VLOOKUP(A281,RESULTS!$D$2:$D$1001,1,0)),"",VLOOKUP(A281,RESULTS!$D$2:$D$1001,1,0))=A281,"","X"))</f>
        <v/>
      </c>
    </row>
    <row r="282" spans="1:8" x14ac:dyDescent="0.3">
      <c r="A282" s="17">
        <f t="shared" si="8"/>
        <v>281</v>
      </c>
      <c r="E282" s="93" t="str">
        <f t="shared" si="9"/>
        <v/>
      </c>
      <c r="H282" s="67" t="str">
        <f>IF(B282="","",IF(IF(ISNA(VLOOKUP(A282,RESULTS!$D$2:$D$1001,1,0)),"",VLOOKUP(A282,RESULTS!$D$2:$D$1001,1,0))=A282,"","X"))</f>
        <v/>
      </c>
    </row>
    <row r="283" spans="1:8" x14ac:dyDescent="0.3">
      <c r="A283" s="17">
        <f t="shared" si="8"/>
        <v>282</v>
      </c>
      <c r="E283" s="93" t="str">
        <f t="shared" si="9"/>
        <v/>
      </c>
      <c r="H283" s="67" t="str">
        <f>IF(B283="","",IF(IF(ISNA(VLOOKUP(A283,RESULTS!$D$2:$D$1001,1,0)),"",VLOOKUP(A283,RESULTS!$D$2:$D$1001,1,0))=A283,"","X"))</f>
        <v/>
      </c>
    </row>
    <row r="284" spans="1:8" x14ac:dyDescent="0.3">
      <c r="A284" s="17">
        <f t="shared" si="8"/>
        <v>283</v>
      </c>
      <c r="E284" s="93" t="str">
        <f t="shared" si="9"/>
        <v/>
      </c>
      <c r="H284" s="67" t="str">
        <f>IF(B284="","",IF(IF(ISNA(VLOOKUP(A284,RESULTS!$D$2:$D$1001,1,0)),"",VLOOKUP(A284,RESULTS!$D$2:$D$1001,1,0))=A284,"","X"))</f>
        <v/>
      </c>
    </row>
    <row r="285" spans="1:8" x14ac:dyDescent="0.3">
      <c r="A285" s="17">
        <f t="shared" si="8"/>
        <v>284</v>
      </c>
      <c r="E285" s="93" t="str">
        <f t="shared" si="9"/>
        <v/>
      </c>
      <c r="H285" s="67" t="str">
        <f>IF(B285="","",IF(IF(ISNA(VLOOKUP(A285,RESULTS!$D$2:$D$1001,1,0)),"",VLOOKUP(A285,RESULTS!$D$2:$D$1001,1,0))=A285,"","X"))</f>
        <v/>
      </c>
    </row>
    <row r="286" spans="1:8" x14ac:dyDescent="0.3">
      <c r="A286" s="17">
        <f t="shared" si="8"/>
        <v>285</v>
      </c>
      <c r="E286" s="93" t="str">
        <f t="shared" si="9"/>
        <v/>
      </c>
      <c r="H286" s="67" t="str">
        <f>IF(B286="","",IF(IF(ISNA(VLOOKUP(A286,RESULTS!$D$2:$D$1001,1,0)),"",VLOOKUP(A286,RESULTS!$D$2:$D$1001,1,0))=A286,"","X"))</f>
        <v/>
      </c>
    </row>
    <row r="287" spans="1:8" x14ac:dyDescent="0.3">
      <c r="A287" s="17">
        <f t="shared" si="8"/>
        <v>286</v>
      </c>
      <c r="E287" s="93" t="str">
        <f t="shared" si="9"/>
        <v/>
      </c>
      <c r="H287" s="67" t="str">
        <f>IF(B287="","",IF(IF(ISNA(VLOOKUP(A287,RESULTS!$D$2:$D$1001,1,0)),"",VLOOKUP(A287,RESULTS!$D$2:$D$1001,1,0))=A287,"","X"))</f>
        <v/>
      </c>
    </row>
    <row r="288" spans="1:8" x14ac:dyDescent="0.3">
      <c r="A288" s="17">
        <f t="shared" si="8"/>
        <v>287</v>
      </c>
      <c r="E288" s="93" t="str">
        <f t="shared" si="9"/>
        <v/>
      </c>
      <c r="H288" s="67" t="str">
        <f>IF(B288="","",IF(IF(ISNA(VLOOKUP(A288,RESULTS!$D$2:$D$1001,1,0)),"",VLOOKUP(A288,RESULTS!$D$2:$D$1001,1,0))=A288,"","X"))</f>
        <v/>
      </c>
    </row>
    <row r="289" spans="1:8" x14ac:dyDescent="0.3">
      <c r="A289" s="17">
        <f t="shared" si="8"/>
        <v>288</v>
      </c>
      <c r="E289" s="93" t="str">
        <f t="shared" si="9"/>
        <v/>
      </c>
      <c r="H289" s="67" t="str">
        <f>IF(B289="","",IF(IF(ISNA(VLOOKUP(A289,RESULTS!$D$2:$D$1001,1,0)),"",VLOOKUP(A289,RESULTS!$D$2:$D$1001,1,0))=A289,"","X"))</f>
        <v/>
      </c>
    </row>
    <row r="290" spans="1:8" x14ac:dyDescent="0.3">
      <c r="A290" s="17">
        <f t="shared" si="8"/>
        <v>289</v>
      </c>
      <c r="E290" s="93" t="str">
        <f t="shared" si="9"/>
        <v/>
      </c>
      <c r="H290" s="67" t="str">
        <f>IF(B290="","",IF(IF(ISNA(VLOOKUP(A290,RESULTS!$D$2:$D$1001,1,0)),"",VLOOKUP(A290,RESULTS!$D$2:$D$1001,1,0))=A290,"","X"))</f>
        <v/>
      </c>
    </row>
    <row r="291" spans="1:8" x14ac:dyDescent="0.3">
      <c r="A291" s="17">
        <f t="shared" si="8"/>
        <v>290</v>
      </c>
      <c r="E291" s="93" t="str">
        <f t="shared" si="9"/>
        <v/>
      </c>
      <c r="H291" s="67" t="str">
        <f>IF(B291="","",IF(IF(ISNA(VLOOKUP(A291,RESULTS!$D$2:$D$1001,1,0)),"",VLOOKUP(A291,RESULTS!$D$2:$D$1001,1,0))=A291,"","X"))</f>
        <v/>
      </c>
    </row>
    <row r="292" spans="1:8" x14ac:dyDescent="0.3">
      <c r="A292" s="17">
        <f t="shared" si="8"/>
        <v>291</v>
      </c>
      <c r="E292" s="93" t="str">
        <f t="shared" si="9"/>
        <v/>
      </c>
      <c r="H292" s="67" t="str">
        <f>IF(B292="","",IF(IF(ISNA(VLOOKUP(A292,RESULTS!$D$2:$D$1001,1,0)),"",VLOOKUP(A292,RESULTS!$D$2:$D$1001,1,0))=A292,"","X"))</f>
        <v/>
      </c>
    </row>
    <row r="293" spans="1:8" x14ac:dyDescent="0.3">
      <c r="A293" s="17">
        <f t="shared" si="8"/>
        <v>292</v>
      </c>
      <c r="E293" s="93" t="str">
        <f t="shared" si="9"/>
        <v/>
      </c>
      <c r="H293" s="67" t="str">
        <f>IF(B293="","",IF(IF(ISNA(VLOOKUP(A293,RESULTS!$D$2:$D$1001,1,0)),"",VLOOKUP(A293,RESULTS!$D$2:$D$1001,1,0))=A293,"","X"))</f>
        <v/>
      </c>
    </row>
    <row r="294" spans="1:8" x14ac:dyDescent="0.3">
      <c r="A294" s="17">
        <f t="shared" si="8"/>
        <v>293</v>
      </c>
      <c r="E294" s="93" t="str">
        <f t="shared" si="9"/>
        <v/>
      </c>
      <c r="H294" s="67" t="str">
        <f>IF(B294="","",IF(IF(ISNA(VLOOKUP(A294,RESULTS!$D$2:$D$1001,1,0)),"",VLOOKUP(A294,RESULTS!$D$2:$D$1001,1,0))=A294,"","X"))</f>
        <v/>
      </c>
    </row>
    <row r="295" spans="1:8" x14ac:dyDescent="0.3">
      <c r="A295" s="17">
        <f t="shared" si="8"/>
        <v>294</v>
      </c>
      <c r="E295" s="93" t="str">
        <f t="shared" si="9"/>
        <v/>
      </c>
      <c r="H295" s="67" t="str">
        <f>IF(B295="","",IF(IF(ISNA(VLOOKUP(A295,RESULTS!$D$2:$D$1001,1,0)),"",VLOOKUP(A295,RESULTS!$D$2:$D$1001,1,0))=A295,"","X"))</f>
        <v/>
      </c>
    </row>
    <row r="296" spans="1:8" x14ac:dyDescent="0.3">
      <c r="A296" s="17">
        <f t="shared" si="8"/>
        <v>295</v>
      </c>
      <c r="E296" s="93" t="str">
        <f t="shared" si="9"/>
        <v/>
      </c>
      <c r="H296" s="67" t="str">
        <f>IF(B296="","",IF(IF(ISNA(VLOOKUP(A296,RESULTS!$D$2:$D$1001,1,0)),"",VLOOKUP(A296,RESULTS!$D$2:$D$1001,1,0))=A296,"","X"))</f>
        <v/>
      </c>
    </row>
    <row r="297" spans="1:8" x14ac:dyDescent="0.3">
      <c r="A297" s="17">
        <f t="shared" si="8"/>
        <v>296</v>
      </c>
      <c r="E297" s="93" t="str">
        <f t="shared" si="9"/>
        <v/>
      </c>
      <c r="H297" s="67" t="str">
        <f>IF(B297="","",IF(IF(ISNA(VLOOKUP(A297,RESULTS!$D$2:$D$1001,1,0)),"",VLOOKUP(A297,RESULTS!$D$2:$D$1001,1,0))=A297,"","X"))</f>
        <v/>
      </c>
    </row>
    <row r="298" spans="1:8" x14ac:dyDescent="0.3">
      <c r="A298" s="17">
        <f t="shared" si="8"/>
        <v>297</v>
      </c>
      <c r="E298" s="93" t="str">
        <f t="shared" si="9"/>
        <v/>
      </c>
      <c r="H298" s="67" t="str">
        <f>IF(B298="","",IF(IF(ISNA(VLOOKUP(A298,RESULTS!$D$2:$D$1001,1,0)),"",VLOOKUP(A298,RESULTS!$D$2:$D$1001,1,0))=A298,"","X"))</f>
        <v/>
      </c>
    </row>
    <row r="299" spans="1:8" x14ac:dyDescent="0.3">
      <c r="A299" s="17">
        <f t="shared" si="8"/>
        <v>298</v>
      </c>
      <c r="E299" s="93" t="str">
        <f t="shared" si="9"/>
        <v/>
      </c>
      <c r="H299" s="67" t="str">
        <f>IF(B299="","",IF(IF(ISNA(VLOOKUP(A299,RESULTS!$D$2:$D$1001,1,0)),"",VLOOKUP(A299,RESULTS!$D$2:$D$1001,1,0))=A299,"","X"))</f>
        <v/>
      </c>
    </row>
    <row r="300" spans="1:8" x14ac:dyDescent="0.3">
      <c r="A300" s="17">
        <f t="shared" si="8"/>
        <v>299</v>
      </c>
      <c r="E300" s="93" t="str">
        <f t="shared" si="9"/>
        <v/>
      </c>
      <c r="H300" s="67" t="str">
        <f>IF(B300="","",IF(IF(ISNA(VLOOKUP(A300,RESULTS!$D$2:$D$1001,1,0)),"",VLOOKUP(A300,RESULTS!$D$2:$D$1001,1,0))=A300,"","X"))</f>
        <v/>
      </c>
    </row>
    <row r="301" spans="1:8" x14ac:dyDescent="0.3">
      <c r="A301" s="17">
        <f t="shared" si="8"/>
        <v>300</v>
      </c>
      <c r="E301" s="93" t="str">
        <f t="shared" si="9"/>
        <v/>
      </c>
      <c r="H301" s="67" t="str">
        <f>IF(B301="","",IF(IF(ISNA(VLOOKUP(A301,RESULTS!$D$2:$D$1001,1,0)),"",VLOOKUP(A301,RESULTS!$D$2:$D$1001,1,0))=A301,"","X"))</f>
        <v/>
      </c>
    </row>
    <row r="302" spans="1:8" x14ac:dyDescent="0.3">
      <c r="A302" s="17">
        <f t="shared" si="8"/>
        <v>301</v>
      </c>
      <c r="E302" s="93" t="str">
        <f t="shared" si="9"/>
        <v/>
      </c>
      <c r="H302" s="67" t="str">
        <f>IF(B302="","",IF(IF(ISNA(VLOOKUP(A302,RESULTS!$D$2:$D$1001,1,0)),"",VLOOKUP(A302,RESULTS!$D$2:$D$1001,1,0))=A302,"","X"))</f>
        <v/>
      </c>
    </row>
    <row r="303" spans="1:8" x14ac:dyDescent="0.3">
      <c r="A303" s="17">
        <f t="shared" si="8"/>
        <v>302</v>
      </c>
      <c r="E303" s="93" t="str">
        <f t="shared" si="9"/>
        <v/>
      </c>
      <c r="H303" s="67" t="str">
        <f>IF(B303="","",IF(IF(ISNA(VLOOKUP(A303,RESULTS!$D$2:$D$1001,1,0)),"",VLOOKUP(A303,RESULTS!$D$2:$D$1001,1,0))=A303,"","X"))</f>
        <v/>
      </c>
    </row>
    <row r="304" spans="1:8" x14ac:dyDescent="0.3">
      <c r="A304" s="17">
        <f t="shared" si="8"/>
        <v>303</v>
      </c>
      <c r="E304" s="93" t="str">
        <f t="shared" si="9"/>
        <v/>
      </c>
      <c r="H304" s="67" t="str">
        <f>IF(B304="","",IF(IF(ISNA(VLOOKUP(A304,RESULTS!$D$2:$D$1001,1,0)),"",VLOOKUP(A304,RESULTS!$D$2:$D$1001,1,0))=A304,"","X"))</f>
        <v/>
      </c>
    </row>
    <row r="305" spans="1:8" x14ac:dyDescent="0.3">
      <c r="A305" s="17">
        <f t="shared" si="8"/>
        <v>304</v>
      </c>
      <c r="E305" s="93" t="str">
        <f t="shared" si="9"/>
        <v/>
      </c>
      <c r="H305" s="67" t="str">
        <f>IF(B305="","",IF(IF(ISNA(VLOOKUP(A305,RESULTS!$D$2:$D$1001,1,0)),"",VLOOKUP(A305,RESULTS!$D$2:$D$1001,1,0))=A305,"","X"))</f>
        <v/>
      </c>
    </row>
    <row r="306" spans="1:8" x14ac:dyDescent="0.3">
      <c r="A306" s="17">
        <f t="shared" si="8"/>
        <v>305</v>
      </c>
      <c r="E306" s="93" t="str">
        <f t="shared" si="9"/>
        <v/>
      </c>
      <c r="H306" s="67" t="str">
        <f>IF(B306="","",IF(IF(ISNA(VLOOKUP(A306,RESULTS!$D$2:$D$1001,1,0)),"",VLOOKUP(A306,RESULTS!$D$2:$D$1001,1,0))=A306,"","X"))</f>
        <v/>
      </c>
    </row>
    <row r="307" spans="1:8" x14ac:dyDescent="0.3">
      <c r="A307" s="17">
        <f t="shared" si="8"/>
        <v>306</v>
      </c>
      <c r="E307" s="93" t="str">
        <f t="shared" si="9"/>
        <v/>
      </c>
      <c r="H307" s="67" t="str">
        <f>IF(B307="","",IF(IF(ISNA(VLOOKUP(A307,RESULTS!$D$2:$D$1001,1,0)),"",VLOOKUP(A307,RESULTS!$D$2:$D$1001,1,0))=A307,"","X"))</f>
        <v/>
      </c>
    </row>
    <row r="308" spans="1:8" x14ac:dyDescent="0.3">
      <c r="A308" s="17">
        <f t="shared" si="8"/>
        <v>307</v>
      </c>
      <c r="E308" s="93" t="str">
        <f t="shared" si="9"/>
        <v/>
      </c>
      <c r="H308" s="67" t="str">
        <f>IF(B308="","",IF(IF(ISNA(VLOOKUP(A308,RESULTS!$D$2:$D$1001,1,0)),"",VLOOKUP(A308,RESULTS!$D$2:$D$1001,1,0))=A308,"","X"))</f>
        <v/>
      </c>
    </row>
    <row r="309" spans="1:8" x14ac:dyDescent="0.3">
      <c r="A309" s="17">
        <f t="shared" si="8"/>
        <v>308</v>
      </c>
      <c r="E309" s="93" t="str">
        <f t="shared" si="9"/>
        <v/>
      </c>
      <c r="H309" s="67" t="str">
        <f>IF(B309="","",IF(IF(ISNA(VLOOKUP(A309,RESULTS!$D$2:$D$1001,1,0)),"",VLOOKUP(A309,RESULTS!$D$2:$D$1001,1,0))=A309,"","X"))</f>
        <v/>
      </c>
    </row>
    <row r="310" spans="1:8" x14ac:dyDescent="0.3">
      <c r="A310" s="17">
        <f t="shared" si="8"/>
        <v>309</v>
      </c>
      <c r="E310" s="93" t="str">
        <f t="shared" si="9"/>
        <v/>
      </c>
      <c r="H310" s="67" t="str">
        <f>IF(B310="","",IF(IF(ISNA(VLOOKUP(A310,RESULTS!$D$2:$D$1001,1,0)),"",VLOOKUP(A310,RESULTS!$D$2:$D$1001,1,0))=A310,"","X"))</f>
        <v/>
      </c>
    </row>
    <row r="311" spans="1:8" x14ac:dyDescent="0.3">
      <c r="A311" s="17">
        <f t="shared" si="8"/>
        <v>310</v>
      </c>
      <c r="E311" s="93" t="str">
        <f t="shared" si="9"/>
        <v/>
      </c>
      <c r="H311" s="67" t="str">
        <f>IF(B311="","",IF(IF(ISNA(VLOOKUP(A311,RESULTS!$D$2:$D$1001,1,0)),"",VLOOKUP(A311,RESULTS!$D$2:$D$1001,1,0))=A311,"","X"))</f>
        <v/>
      </c>
    </row>
    <row r="312" spans="1:8" x14ac:dyDescent="0.3">
      <c r="A312" s="17">
        <f t="shared" si="8"/>
        <v>311</v>
      </c>
      <c r="E312" s="93" t="str">
        <f t="shared" si="9"/>
        <v/>
      </c>
      <c r="H312" s="67" t="str">
        <f>IF(B312="","",IF(IF(ISNA(VLOOKUP(A312,RESULTS!$D$2:$D$1001,1,0)),"",VLOOKUP(A312,RESULTS!$D$2:$D$1001,1,0))=A312,"","X"))</f>
        <v/>
      </c>
    </row>
    <row r="313" spans="1:8" x14ac:dyDescent="0.3">
      <c r="A313" s="17">
        <f t="shared" si="8"/>
        <v>312</v>
      </c>
      <c r="E313" s="93" t="str">
        <f t="shared" si="9"/>
        <v/>
      </c>
      <c r="H313" s="67" t="str">
        <f>IF(B313="","",IF(IF(ISNA(VLOOKUP(A313,RESULTS!$D$2:$D$1001,1,0)),"",VLOOKUP(A313,RESULTS!$D$2:$D$1001,1,0))=A313,"","X"))</f>
        <v/>
      </c>
    </row>
    <row r="314" spans="1:8" x14ac:dyDescent="0.3">
      <c r="A314" s="17">
        <f t="shared" si="8"/>
        <v>313</v>
      </c>
      <c r="E314" s="93" t="str">
        <f t="shared" si="9"/>
        <v/>
      </c>
      <c r="H314" s="67" t="str">
        <f>IF(B314="","",IF(IF(ISNA(VLOOKUP(A314,RESULTS!$D$2:$D$1001,1,0)),"",VLOOKUP(A314,RESULTS!$D$2:$D$1001,1,0))=A314,"","X"))</f>
        <v/>
      </c>
    </row>
    <row r="315" spans="1:8" x14ac:dyDescent="0.3">
      <c r="A315" s="17">
        <f t="shared" si="8"/>
        <v>314</v>
      </c>
      <c r="E315" s="93" t="str">
        <f t="shared" si="9"/>
        <v/>
      </c>
      <c r="H315" s="67" t="str">
        <f>IF(B315="","",IF(IF(ISNA(VLOOKUP(A315,RESULTS!$D$2:$D$1001,1,0)),"",VLOOKUP(A315,RESULTS!$D$2:$D$1001,1,0))=A315,"","X"))</f>
        <v/>
      </c>
    </row>
    <row r="316" spans="1:8" x14ac:dyDescent="0.3">
      <c r="A316" s="17">
        <f t="shared" si="8"/>
        <v>315</v>
      </c>
      <c r="E316" s="93" t="str">
        <f t="shared" si="9"/>
        <v/>
      </c>
      <c r="H316" s="67" t="str">
        <f>IF(B316="","",IF(IF(ISNA(VLOOKUP(A316,RESULTS!$D$2:$D$1001,1,0)),"",VLOOKUP(A316,RESULTS!$D$2:$D$1001,1,0))=A316,"","X"))</f>
        <v/>
      </c>
    </row>
    <row r="317" spans="1:8" x14ac:dyDescent="0.3">
      <c r="A317" s="17">
        <f t="shared" si="8"/>
        <v>316</v>
      </c>
      <c r="E317" s="93" t="str">
        <f t="shared" si="9"/>
        <v/>
      </c>
      <c r="H317" s="67" t="str">
        <f>IF(B317="","",IF(IF(ISNA(VLOOKUP(A317,RESULTS!$D$2:$D$1001,1,0)),"",VLOOKUP(A317,RESULTS!$D$2:$D$1001,1,0))=A317,"","X"))</f>
        <v/>
      </c>
    </row>
    <row r="318" spans="1:8" x14ac:dyDescent="0.3">
      <c r="A318" s="17">
        <f t="shared" si="8"/>
        <v>317</v>
      </c>
      <c r="E318" s="93" t="str">
        <f t="shared" si="9"/>
        <v/>
      </c>
      <c r="H318" s="67" t="str">
        <f>IF(B318="","",IF(IF(ISNA(VLOOKUP(A318,RESULTS!$D$2:$D$1001,1,0)),"",VLOOKUP(A318,RESULTS!$D$2:$D$1001,1,0))=A318,"","X"))</f>
        <v/>
      </c>
    </row>
    <row r="319" spans="1:8" x14ac:dyDescent="0.3">
      <c r="A319" s="17">
        <f t="shared" si="8"/>
        <v>318</v>
      </c>
      <c r="E319" s="93" t="str">
        <f t="shared" si="9"/>
        <v/>
      </c>
      <c r="H319" s="67" t="str">
        <f>IF(B319="","",IF(IF(ISNA(VLOOKUP(A319,RESULTS!$D$2:$D$1001,1,0)),"",VLOOKUP(A319,RESULTS!$D$2:$D$1001,1,0))=A319,"","X"))</f>
        <v/>
      </c>
    </row>
    <row r="320" spans="1:8" x14ac:dyDescent="0.3">
      <c r="A320" s="17">
        <f t="shared" si="8"/>
        <v>319</v>
      </c>
      <c r="E320" s="93" t="str">
        <f t="shared" si="9"/>
        <v/>
      </c>
      <c r="H320" s="67" t="str">
        <f>IF(B320="","",IF(IF(ISNA(VLOOKUP(A320,RESULTS!$D$2:$D$1001,1,0)),"",VLOOKUP(A320,RESULTS!$D$2:$D$1001,1,0))=A320,"","X"))</f>
        <v/>
      </c>
    </row>
    <row r="321" spans="1:8" x14ac:dyDescent="0.3">
      <c r="A321" s="17">
        <f t="shared" si="8"/>
        <v>320</v>
      </c>
      <c r="E321" s="93" t="str">
        <f t="shared" si="9"/>
        <v/>
      </c>
      <c r="H321" s="67" t="str">
        <f>IF(B321="","",IF(IF(ISNA(VLOOKUP(A321,RESULTS!$D$2:$D$1001,1,0)),"",VLOOKUP(A321,RESULTS!$D$2:$D$1001,1,0))=A321,"","X"))</f>
        <v/>
      </c>
    </row>
    <row r="322" spans="1:8" x14ac:dyDescent="0.3">
      <c r="A322" s="17">
        <f t="shared" si="8"/>
        <v>321</v>
      </c>
      <c r="E322" s="93" t="str">
        <f t="shared" si="9"/>
        <v/>
      </c>
      <c r="H322" s="67" t="str">
        <f>IF(B322="","",IF(IF(ISNA(VLOOKUP(A322,RESULTS!$D$2:$D$1001,1,0)),"",VLOOKUP(A322,RESULTS!$D$2:$D$1001,1,0))=A322,"","X"))</f>
        <v/>
      </c>
    </row>
    <row r="323" spans="1:8" x14ac:dyDescent="0.3">
      <c r="A323" s="17">
        <f t="shared" ref="A323:A386" si="10">A322+1</f>
        <v>322</v>
      </c>
      <c r="E323" s="93" t="str">
        <f t="shared" si="9"/>
        <v/>
      </c>
      <c r="H323" s="67" t="str">
        <f>IF(B323="","",IF(IF(ISNA(VLOOKUP(A323,RESULTS!$D$2:$D$1001,1,0)),"",VLOOKUP(A323,RESULTS!$D$2:$D$1001,1,0))=A323,"","X"))</f>
        <v/>
      </c>
    </row>
    <row r="324" spans="1:8" x14ac:dyDescent="0.3">
      <c r="A324" s="17">
        <f t="shared" si="10"/>
        <v>323</v>
      </c>
      <c r="E324" s="93" t="str">
        <f t="shared" si="9"/>
        <v/>
      </c>
      <c r="H324" s="67" t="str">
        <f>IF(B324="","",IF(IF(ISNA(VLOOKUP(A324,RESULTS!$D$2:$D$1001,1,0)),"",VLOOKUP(A324,RESULTS!$D$2:$D$1001,1,0))=A324,"","X"))</f>
        <v/>
      </c>
    </row>
    <row r="325" spans="1:8" x14ac:dyDescent="0.3">
      <c r="A325" s="17">
        <f t="shared" si="10"/>
        <v>324</v>
      </c>
      <c r="E325" s="93" t="str">
        <f t="shared" si="9"/>
        <v/>
      </c>
      <c r="H325" s="67" t="str">
        <f>IF(B325="","",IF(IF(ISNA(VLOOKUP(A325,RESULTS!$D$2:$D$1001,1,0)),"",VLOOKUP(A325,RESULTS!$D$2:$D$1001,1,0))=A325,"","X"))</f>
        <v/>
      </c>
    </row>
    <row r="326" spans="1:8" x14ac:dyDescent="0.3">
      <c r="A326" s="17">
        <f t="shared" si="10"/>
        <v>325</v>
      </c>
      <c r="E326" s="93" t="str">
        <f t="shared" si="9"/>
        <v/>
      </c>
      <c r="H326" s="67" t="str">
        <f>IF(B326="","",IF(IF(ISNA(VLOOKUP(A326,RESULTS!$D$2:$D$1001,1,0)),"",VLOOKUP(A326,RESULTS!$D$2:$D$1001,1,0))=A326,"","X"))</f>
        <v/>
      </c>
    </row>
    <row r="327" spans="1:8" x14ac:dyDescent="0.3">
      <c r="A327" s="17">
        <f t="shared" si="10"/>
        <v>326</v>
      </c>
      <c r="E327" s="93" t="str">
        <f t="shared" si="9"/>
        <v/>
      </c>
      <c r="H327" s="67" t="str">
        <f>IF(B327="","",IF(IF(ISNA(VLOOKUP(A327,RESULTS!$D$2:$D$1001,1,0)),"",VLOOKUP(A327,RESULTS!$D$2:$D$1001,1,0))=A327,"","X"))</f>
        <v/>
      </c>
    </row>
    <row r="328" spans="1:8" x14ac:dyDescent="0.3">
      <c r="A328" s="17">
        <f t="shared" si="10"/>
        <v>327</v>
      </c>
      <c r="E328" s="93" t="str">
        <f t="shared" si="9"/>
        <v/>
      </c>
      <c r="H328" s="67" t="str">
        <f>IF(B328="","",IF(IF(ISNA(VLOOKUP(A328,RESULTS!$D$2:$D$1001,1,0)),"",VLOOKUP(A328,RESULTS!$D$2:$D$1001,1,0))=A328,"","X"))</f>
        <v/>
      </c>
    </row>
    <row r="329" spans="1:8" x14ac:dyDescent="0.3">
      <c r="A329" s="17">
        <f t="shared" si="10"/>
        <v>328</v>
      </c>
      <c r="E329" s="93" t="str">
        <f t="shared" ref="E329:E392" si="11">LEFT(D329,1)</f>
        <v/>
      </c>
      <c r="H329" s="67" t="str">
        <f>IF(B329="","",IF(IF(ISNA(VLOOKUP(A329,RESULTS!$D$2:$D$1001,1,0)),"",VLOOKUP(A329,RESULTS!$D$2:$D$1001,1,0))=A329,"","X"))</f>
        <v/>
      </c>
    </row>
    <row r="330" spans="1:8" x14ac:dyDescent="0.3">
      <c r="A330" s="17">
        <f t="shared" si="10"/>
        <v>329</v>
      </c>
      <c r="E330" s="93" t="str">
        <f t="shared" si="11"/>
        <v/>
      </c>
      <c r="H330" s="67" t="str">
        <f>IF(B330="","",IF(IF(ISNA(VLOOKUP(A330,RESULTS!$D$2:$D$1001,1,0)),"",VLOOKUP(A330,RESULTS!$D$2:$D$1001,1,0))=A330,"","X"))</f>
        <v/>
      </c>
    </row>
    <row r="331" spans="1:8" x14ac:dyDescent="0.3">
      <c r="A331" s="17">
        <f t="shared" si="10"/>
        <v>330</v>
      </c>
      <c r="E331" s="93" t="str">
        <f t="shared" si="11"/>
        <v/>
      </c>
      <c r="H331" s="67" t="str">
        <f>IF(B331="","",IF(IF(ISNA(VLOOKUP(A331,RESULTS!$D$2:$D$1001,1,0)),"",VLOOKUP(A331,RESULTS!$D$2:$D$1001,1,0))=A331,"","X"))</f>
        <v/>
      </c>
    </row>
    <row r="332" spans="1:8" x14ac:dyDescent="0.3">
      <c r="A332" s="17">
        <f t="shared" si="10"/>
        <v>331</v>
      </c>
      <c r="E332" s="93" t="str">
        <f t="shared" si="11"/>
        <v/>
      </c>
      <c r="H332" s="67" t="str">
        <f>IF(B332="","",IF(IF(ISNA(VLOOKUP(A332,RESULTS!$D$2:$D$1001,1,0)),"",VLOOKUP(A332,RESULTS!$D$2:$D$1001,1,0))=A332,"","X"))</f>
        <v/>
      </c>
    </row>
    <row r="333" spans="1:8" x14ac:dyDescent="0.3">
      <c r="A333" s="17">
        <f t="shared" si="10"/>
        <v>332</v>
      </c>
      <c r="E333" s="93" t="str">
        <f t="shared" si="11"/>
        <v/>
      </c>
      <c r="H333" s="67" t="str">
        <f>IF(B333="","",IF(IF(ISNA(VLOOKUP(A333,RESULTS!$D$2:$D$1001,1,0)),"",VLOOKUP(A333,RESULTS!$D$2:$D$1001,1,0))=A333,"","X"))</f>
        <v/>
      </c>
    </row>
    <row r="334" spans="1:8" x14ac:dyDescent="0.3">
      <c r="A334" s="17">
        <f t="shared" si="10"/>
        <v>333</v>
      </c>
      <c r="E334" s="93" t="str">
        <f t="shared" si="11"/>
        <v/>
      </c>
      <c r="H334" s="67" t="str">
        <f>IF(B334="","",IF(IF(ISNA(VLOOKUP(A334,RESULTS!$D$2:$D$1001,1,0)),"",VLOOKUP(A334,RESULTS!$D$2:$D$1001,1,0))=A334,"","X"))</f>
        <v/>
      </c>
    </row>
    <row r="335" spans="1:8" x14ac:dyDescent="0.3">
      <c r="A335" s="17">
        <f t="shared" si="10"/>
        <v>334</v>
      </c>
      <c r="E335" s="93" t="str">
        <f t="shared" si="11"/>
        <v/>
      </c>
      <c r="H335" s="67" t="str">
        <f>IF(B335="","",IF(IF(ISNA(VLOOKUP(A335,RESULTS!$D$2:$D$1001,1,0)),"",VLOOKUP(A335,RESULTS!$D$2:$D$1001,1,0))=A335,"","X"))</f>
        <v/>
      </c>
    </row>
    <row r="336" spans="1:8" x14ac:dyDescent="0.3">
      <c r="A336" s="17">
        <f t="shared" si="10"/>
        <v>335</v>
      </c>
      <c r="E336" s="93" t="str">
        <f t="shared" si="11"/>
        <v/>
      </c>
      <c r="H336" s="67" t="str">
        <f>IF(B336="","",IF(IF(ISNA(VLOOKUP(A336,RESULTS!$D$2:$D$1001,1,0)),"",VLOOKUP(A336,RESULTS!$D$2:$D$1001,1,0))=A336,"","X"))</f>
        <v/>
      </c>
    </row>
    <row r="337" spans="1:8" x14ac:dyDescent="0.3">
      <c r="A337" s="17">
        <f t="shared" si="10"/>
        <v>336</v>
      </c>
      <c r="E337" s="93" t="str">
        <f t="shared" si="11"/>
        <v/>
      </c>
      <c r="H337" s="67" t="str">
        <f>IF(B337="","",IF(IF(ISNA(VLOOKUP(A337,RESULTS!$D$2:$D$1001,1,0)),"",VLOOKUP(A337,RESULTS!$D$2:$D$1001,1,0))=A337,"","X"))</f>
        <v/>
      </c>
    </row>
    <row r="338" spans="1:8" x14ac:dyDescent="0.3">
      <c r="A338" s="17">
        <f t="shared" si="10"/>
        <v>337</v>
      </c>
      <c r="E338" s="93" t="str">
        <f t="shared" si="11"/>
        <v/>
      </c>
      <c r="H338" s="67" t="str">
        <f>IF(B338="","",IF(IF(ISNA(VLOOKUP(A338,RESULTS!$D$2:$D$1001,1,0)),"",VLOOKUP(A338,RESULTS!$D$2:$D$1001,1,0))=A338,"","X"))</f>
        <v/>
      </c>
    </row>
    <row r="339" spans="1:8" x14ac:dyDescent="0.3">
      <c r="A339" s="17">
        <f t="shared" si="10"/>
        <v>338</v>
      </c>
      <c r="E339" s="93" t="str">
        <f t="shared" si="11"/>
        <v/>
      </c>
      <c r="H339" s="67" t="str">
        <f>IF(B339="","",IF(IF(ISNA(VLOOKUP(A339,RESULTS!$D$2:$D$1001,1,0)),"",VLOOKUP(A339,RESULTS!$D$2:$D$1001,1,0))=A339,"","X"))</f>
        <v/>
      </c>
    </row>
    <row r="340" spans="1:8" x14ac:dyDescent="0.3">
      <c r="A340" s="17">
        <f t="shared" si="10"/>
        <v>339</v>
      </c>
      <c r="E340" s="93" t="str">
        <f t="shared" si="11"/>
        <v/>
      </c>
      <c r="H340" s="67" t="str">
        <f>IF(B340="","",IF(IF(ISNA(VLOOKUP(A340,RESULTS!$D$2:$D$1001,1,0)),"",VLOOKUP(A340,RESULTS!$D$2:$D$1001,1,0))=A340,"","X"))</f>
        <v/>
      </c>
    </row>
    <row r="341" spans="1:8" x14ac:dyDescent="0.3">
      <c r="A341" s="17">
        <f t="shared" si="10"/>
        <v>340</v>
      </c>
      <c r="E341" s="93" t="str">
        <f t="shared" si="11"/>
        <v/>
      </c>
      <c r="H341" s="67" t="str">
        <f>IF(B341="","",IF(IF(ISNA(VLOOKUP(A341,RESULTS!$D$2:$D$1001,1,0)),"",VLOOKUP(A341,RESULTS!$D$2:$D$1001,1,0))=A341,"","X"))</f>
        <v/>
      </c>
    </row>
    <row r="342" spans="1:8" x14ac:dyDescent="0.3">
      <c r="A342" s="17">
        <f t="shared" si="10"/>
        <v>341</v>
      </c>
      <c r="E342" s="93" t="str">
        <f t="shared" si="11"/>
        <v/>
      </c>
      <c r="H342" s="67" t="str">
        <f>IF(B342="","",IF(IF(ISNA(VLOOKUP(A342,RESULTS!$D$2:$D$1001,1,0)),"",VLOOKUP(A342,RESULTS!$D$2:$D$1001,1,0))=A342,"","X"))</f>
        <v/>
      </c>
    </row>
    <row r="343" spans="1:8" x14ac:dyDescent="0.3">
      <c r="A343" s="17">
        <f t="shared" si="10"/>
        <v>342</v>
      </c>
      <c r="E343" s="93" t="str">
        <f t="shared" si="11"/>
        <v/>
      </c>
      <c r="H343" s="67" t="str">
        <f>IF(B343="","",IF(IF(ISNA(VLOOKUP(A343,RESULTS!$D$2:$D$1001,1,0)),"",VLOOKUP(A343,RESULTS!$D$2:$D$1001,1,0))=A343,"","X"))</f>
        <v/>
      </c>
    </row>
    <row r="344" spans="1:8" x14ac:dyDescent="0.3">
      <c r="A344" s="17">
        <f t="shared" si="10"/>
        <v>343</v>
      </c>
      <c r="E344" s="93" t="str">
        <f t="shared" si="11"/>
        <v/>
      </c>
      <c r="H344" s="67" t="str">
        <f>IF(B344="","",IF(IF(ISNA(VLOOKUP(A344,RESULTS!$D$2:$D$1001,1,0)),"",VLOOKUP(A344,RESULTS!$D$2:$D$1001,1,0))=A344,"","X"))</f>
        <v/>
      </c>
    </row>
    <row r="345" spans="1:8" x14ac:dyDescent="0.3">
      <c r="A345" s="17">
        <f t="shared" si="10"/>
        <v>344</v>
      </c>
      <c r="E345" s="93" t="str">
        <f t="shared" si="11"/>
        <v/>
      </c>
      <c r="H345" s="67" t="str">
        <f>IF(B345="","",IF(IF(ISNA(VLOOKUP(A345,RESULTS!$D$2:$D$1001,1,0)),"",VLOOKUP(A345,RESULTS!$D$2:$D$1001,1,0))=A345,"","X"))</f>
        <v/>
      </c>
    </row>
    <row r="346" spans="1:8" x14ac:dyDescent="0.3">
      <c r="A346" s="17">
        <f t="shared" si="10"/>
        <v>345</v>
      </c>
      <c r="E346" s="93" t="str">
        <f t="shared" si="11"/>
        <v/>
      </c>
      <c r="H346" s="67" t="str">
        <f>IF(B346="","",IF(IF(ISNA(VLOOKUP(A346,RESULTS!$D$2:$D$1001,1,0)),"",VLOOKUP(A346,RESULTS!$D$2:$D$1001,1,0))=A346,"","X"))</f>
        <v/>
      </c>
    </row>
    <row r="347" spans="1:8" x14ac:dyDescent="0.3">
      <c r="A347" s="17">
        <f t="shared" si="10"/>
        <v>346</v>
      </c>
      <c r="E347" s="93" t="str">
        <f t="shared" si="11"/>
        <v/>
      </c>
      <c r="H347" s="67" t="str">
        <f>IF(B347="","",IF(IF(ISNA(VLOOKUP(A347,RESULTS!$D$2:$D$1001,1,0)),"",VLOOKUP(A347,RESULTS!$D$2:$D$1001,1,0))=A347,"","X"))</f>
        <v/>
      </c>
    </row>
    <row r="348" spans="1:8" x14ac:dyDescent="0.3">
      <c r="A348" s="17">
        <f t="shared" si="10"/>
        <v>347</v>
      </c>
      <c r="E348" s="93" t="str">
        <f t="shared" si="11"/>
        <v/>
      </c>
      <c r="H348" s="67" t="str">
        <f>IF(B348="","",IF(IF(ISNA(VLOOKUP(A348,RESULTS!$D$2:$D$1001,1,0)),"",VLOOKUP(A348,RESULTS!$D$2:$D$1001,1,0))=A348,"","X"))</f>
        <v/>
      </c>
    </row>
    <row r="349" spans="1:8" x14ac:dyDescent="0.3">
      <c r="A349" s="17">
        <f t="shared" si="10"/>
        <v>348</v>
      </c>
      <c r="E349" s="93" t="str">
        <f t="shared" si="11"/>
        <v/>
      </c>
      <c r="H349" s="67" t="str">
        <f>IF(B349="","",IF(IF(ISNA(VLOOKUP(A349,RESULTS!$D$2:$D$1001,1,0)),"",VLOOKUP(A349,RESULTS!$D$2:$D$1001,1,0))=A349,"","X"))</f>
        <v/>
      </c>
    </row>
    <row r="350" spans="1:8" x14ac:dyDescent="0.3">
      <c r="A350" s="17">
        <f t="shared" si="10"/>
        <v>349</v>
      </c>
      <c r="E350" s="93" t="str">
        <f t="shared" si="11"/>
        <v/>
      </c>
      <c r="H350" s="67" t="str">
        <f>IF(B350="","",IF(IF(ISNA(VLOOKUP(A350,RESULTS!$D$2:$D$1001,1,0)),"",VLOOKUP(A350,RESULTS!$D$2:$D$1001,1,0))=A350,"","X"))</f>
        <v/>
      </c>
    </row>
    <row r="351" spans="1:8" x14ac:dyDescent="0.3">
      <c r="A351" s="17">
        <f t="shared" si="10"/>
        <v>350</v>
      </c>
      <c r="E351" s="93" t="str">
        <f t="shared" si="11"/>
        <v/>
      </c>
      <c r="H351" s="67" t="str">
        <f>IF(B351="","",IF(IF(ISNA(VLOOKUP(A351,RESULTS!$D$2:$D$1001,1,0)),"",VLOOKUP(A351,RESULTS!$D$2:$D$1001,1,0))=A351,"","X"))</f>
        <v/>
      </c>
    </row>
    <row r="352" spans="1:8" x14ac:dyDescent="0.3">
      <c r="A352" s="17">
        <f t="shared" si="10"/>
        <v>351</v>
      </c>
      <c r="E352" s="93" t="str">
        <f t="shared" si="11"/>
        <v/>
      </c>
      <c r="H352" s="67" t="str">
        <f>IF(B352="","",IF(IF(ISNA(VLOOKUP(A352,RESULTS!$D$2:$D$1001,1,0)),"",VLOOKUP(A352,RESULTS!$D$2:$D$1001,1,0))=A352,"","X"))</f>
        <v/>
      </c>
    </row>
    <row r="353" spans="1:8" x14ac:dyDescent="0.3">
      <c r="A353" s="17">
        <f t="shared" si="10"/>
        <v>352</v>
      </c>
      <c r="E353" s="93" t="str">
        <f t="shared" si="11"/>
        <v/>
      </c>
      <c r="H353" s="67" t="str">
        <f>IF(B353="","",IF(IF(ISNA(VLOOKUP(A353,RESULTS!$D$2:$D$1001,1,0)),"",VLOOKUP(A353,RESULTS!$D$2:$D$1001,1,0))=A353,"","X"))</f>
        <v/>
      </c>
    </row>
    <row r="354" spans="1:8" x14ac:dyDescent="0.3">
      <c r="A354" s="17">
        <f t="shared" si="10"/>
        <v>353</v>
      </c>
      <c r="E354" s="93" t="str">
        <f t="shared" si="11"/>
        <v/>
      </c>
      <c r="H354" s="67" t="str">
        <f>IF(B354="","",IF(IF(ISNA(VLOOKUP(A354,RESULTS!$D$2:$D$1001,1,0)),"",VLOOKUP(A354,RESULTS!$D$2:$D$1001,1,0))=A354,"","X"))</f>
        <v/>
      </c>
    </row>
    <row r="355" spans="1:8" x14ac:dyDescent="0.3">
      <c r="A355" s="17">
        <f t="shared" si="10"/>
        <v>354</v>
      </c>
      <c r="E355" s="93" t="str">
        <f t="shared" si="11"/>
        <v/>
      </c>
      <c r="H355" s="67" t="str">
        <f>IF(B355="","",IF(IF(ISNA(VLOOKUP(A355,RESULTS!$D$2:$D$1001,1,0)),"",VLOOKUP(A355,RESULTS!$D$2:$D$1001,1,0))=A355,"","X"))</f>
        <v/>
      </c>
    </row>
    <row r="356" spans="1:8" x14ac:dyDescent="0.3">
      <c r="A356" s="17">
        <f t="shared" si="10"/>
        <v>355</v>
      </c>
      <c r="E356" s="93" t="str">
        <f t="shared" si="11"/>
        <v/>
      </c>
      <c r="H356" s="67" t="str">
        <f>IF(B356="","",IF(IF(ISNA(VLOOKUP(A356,RESULTS!$D$2:$D$1001,1,0)),"",VLOOKUP(A356,RESULTS!$D$2:$D$1001,1,0))=A356,"","X"))</f>
        <v/>
      </c>
    </row>
    <row r="357" spans="1:8" x14ac:dyDescent="0.3">
      <c r="A357" s="17">
        <f t="shared" si="10"/>
        <v>356</v>
      </c>
      <c r="E357" s="93" t="str">
        <f t="shared" si="11"/>
        <v/>
      </c>
      <c r="H357" s="67" t="str">
        <f>IF(B357="","",IF(IF(ISNA(VLOOKUP(A357,RESULTS!$D$2:$D$1001,1,0)),"",VLOOKUP(A357,RESULTS!$D$2:$D$1001,1,0))=A357,"","X"))</f>
        <v/>
      </c>
    </row>
    <row r="358" spans="1:8" x14ac:dyDescent="0.3">
      <c r="A358" s="17">
        <f t="shared" si="10"/>
        <v>357</v>
      </c>
      <c r="E358" s="93" t="str">
        <f t="shared" si="11"/>
        <v/>
      </c>
      <c r="H358" s="67" t="str">
        <f>IF(B358="","",IF(IF(ISNA(VLOOKUP(A358,RESULTS!$D$2:$D$1001,1,0)),"",VLOOKUP(A358,RESULTS!$D$2:$D$1001,1,0))=A358,"","X"))</f>
        <v/>
      </c>
    </row>
    <row r="359" spans="1:8" x14ac:dyDescent="0.3">
      <c r="A359" s="17">
        <f t="shared" si="10"/>
        <v>358</v>
      </c>
      <c r="E359" s="93" t="str">
        <f t="shared" si="11"/>
        <v/>
      </c>
      <c r="H359" s="67" t="str">
        <f>IF(B359="","",IF(IF(ISNA(VLOOKUP(A359,RESULTS!$D$2:$D$1001,1,0)),"",VLOOKUP(A359,RESULTS!$D$2:$D$1001,1,0))=A359,"","X"))</f>
        <v/>
      </c>
    </row>
    <row r="360" spans="1:8" x14ac:dyDescent="0.3">
      <c r="A360" s="17">
        <f t="shared" si="10"/>
        <v>359</v>
      </c>
      <c r="E360" s="93" t="str">
        <f t="shared" si="11"/>
        <v/>
      </c>
      <c r="H360" s="67" t="str">
        <f>IF(B360="","",IF(IF(ISNA(VLOOKUP(A360,RESULTS!$D$2:$D$1001,1,0)),"",VLOOKUP(A360,RESULTS!$D$2:$D$1001,1,0))=A360,"","X"))</f>
        <v/>
      </c>
    </row>
    <row r="361" spans="1:8" x14ac:dyDescent="0.3">
      <c r="A361" s="17">
        <f t="shared" si="10"/>
        <v>360</v>
      </c>
      <c r="E361" s="93" t="str">
        <f t="shared" si="11"/>
        <v/>
      </c>
      <c r="H361" s="67" t="str">
        <f>IF(B361="","",IF(IF(ISNA(VLOOKUP(A361,RESULTS!$D$2:$D$1001,1,0)),"",VLOOKUP(A361,RESULTS!$D$2:$D$1001,1,0))=A361,"","X"))</f>
        <v/>
      </c>
    </row>
    <row r="362" spans="1:8" x14ac:dyDescent="0.3">
      <c r="A362" s="17">
        <f t="shared" si="10"/>
        <v>361</v>
      </c>
      <c r="E362" s="93" t="str">
        <f t="shared" si="11"/>
        <v/>
      </c>
      <c r="H362" s="67" t="str">
        <f>IF(B362="","",IF(IF(ISNA(VLOOKUP(A362,RESULTS!$D$2:$D$1001,1,0)),"",VLOOKUP(A362,RESULTS!$D$2:$D$1001,1,0))=A362,"","X"))</f>
        <v/>
      </c>
    </row>
    <row r="363" spans="1:8" x14ac:dyDescent="0.3">
      <c r="A363" s="17">
        <f t="shared" si="10"/>
        <v>362</v>
      </c>
      <c r="E363" s="93" t="str">
        <f t="shared" si="11"/>
        <v/>
      </c>
      <c r="H363" s="67" t="str">
        <f>IF(B363="","",IF(IF(ISNA(VLOOKUP(A363,RESULTS!$D$2:$D$1001,1,0)),"",VLOOKUP(A363,RESULTS!$D$2:$D$1001,1,0))=A363,"","X"))</f>
        <v/>
      </c>
    </row>
    <row r="364" spans="1:8" x14ac:dyDescent="0.3">
      <c r="A364" s="17">
        <f t="shared" si="10"/>
        <v>363</v>
      </c>
      <c r="E364" s="93" t="str">
        <f t="shared" si="11"/>
        <v/>
      </c>
      <c r="H364" s="67" t="str">
        <f>IF(B364="","",IF(IF(ISNA(VLOOKUP(A364,RESULTS!$D$2:$D$1001,1,0)),"",VLOOKUP(A364,RESULTS!$D$2:$D$1001,1,0))=A364,"","X"))</f>
        <v/>
      </c>
    </row>
    <row r="365" spans="1:8" x14ac:dyDescent="0.3">
      <c r="A365" s="17">
        <f t="shared" si="10"/>
        <v>364</v>
      </c>
      <c r="E365" s="93" t="str">
        <f t="shared" si="11"/>
        <v/>
      </c>
      <c r="H365" s="67" t="str">
        <f>IF(B365="","",IF(IF(ISNA(VLOOKUP(A365,RESULTS!$D$2:$D$1001,1,0)),"",VLOOKUP(A365,RESULTS!$D$2:$D$1001,1,0))=A365,"","X"))</f>
        <v/>
      </c>
    </row>
    <row r="366" spans="1:8" x14ac:dyDescent="0.3">
      <c r="A366" s="17">
        <f t="shared" si="10"/>
        <v>365</v>
      </c>
      <c r="E366" s="93" t="str">
        <f t="shared" si="11"/>
        <v/>
      </c>
      <c r="H366" s="67" t="str">
        <f>IF(B366="","",IF(IF(ISNA(VLOOKUP(A366,RESULTS!$D$2:$D$1001,1,0)),"",VLOOKUP(A366,RESULTS!$D$2:$D$1001,1,0))=A366,"","X"))</f>
        <v/>
      </c>
    </row>
    <row r="367" spans="1:8" x14ac:dyDescent="0.3">
      <c r="A367" s="17">
        <f t="shared" si="10"/>
        <v>366</v>
      </c>
      <c r="E367" s="93" t="str">
        <f t="shared" si="11"/>
        <v/>
      </c>
      <c r="H367" s="67" t="str">
        <f>IF(B367="","",IF(IF(ISNA(VLOOKUP(A367,RESULTS!$D$2:$D$1001,1,0)),"",VLOOKUP(A367,RESULTS!$D$2:$D$1001,1,0))=A367,"","X"))</f>
        <v/>
      </c>
    </row>
    <row r="368" spans="1:8" x14ac:dyDescent="0.3">
      <c r="A368" s="17">
        <f t="shared" si="10"/>
        <v>367</v>
      </c>
      <c r="E368" s="93" t="str">
        <f t="shared" si="11"/>
        <v/>
      </c>
      <c r="H368" s="67" t="str">
        <f>IF(B368="","",IF(IF(ISNA(VLOOKUP(A368,RESULTS!$D$2:$D$1001,1,0)),"",VLOOKUP(A368,RESULTS!$D$2:$D$1001,1,0))=A368,"","X"))</f>
        <v/>
      </c>
    </row>
    <row r="369" spans="1:8" x14ac:dyDescent="0.3">
      <c r="A369" s="17">
        <f t="shared" si="10"/>
        <v>368</v>
      </c>
      <c r="E369" s="93" t="str">
        <f t="shared" si="11"/>
        <v/>
      </c>
      <c r="H369" s="67" t="str">
        <f>IF(B369="","",IF(IF(ISNA(VLOOKUP(A369,RESULTS!$D$2:$D$1001,1,0)),"",VLOOKUP(A369,RESULTS!$D$2:$D$1001,1,0))=A369,"","X"))</f>
        <v/>
      </c>
    </row>
    <row r="370" spans="1:8" x14ac:dyDescent="0.3">
      <c r="A370" s="17">
        <f t="shared" si="10"/>
        <v>369</v>
      </c>
      <c r="E370" s="93" t="str">
        <f t="shared" si="11"/>
        <v/>
      </c>
      <c r="H370" s="67" t="str">
        <f>IF(B370="","",IF(IF(ISNA(VLOOKUP(A370,RESULTS!$D$2:$D$1001,1,0)),"",VLOOKUP(A370,RESULTS!$D$2:$D$1001,1,0))=A370,"","X"))</f>
        <v/>
      </c>
    </row>
    <row r="371" spans="1:8" x14ac:dyDescent="0.3">
      <c r="A371" s="17">
        <f t="shared" si="10"/>
        <v>370</v>
      </c>
      <c r="E371" s="93" t="str">
        <f t="shared" si="11"/>
        <v/>
      </c>
      <c r="H371" s="67" t="str">
        <f>IF(B371="","",IF(IF(ISNA(VLOOKUP(A371,RESULTS!$D$2:$D$1001,1,0)),"",VLOOKUP(A371,RESULTS!$D$2:$D$1001,1,0))=A371,"","X"))</f>
        <v/>
      </c>
    </row>
    <row r="372" spans="1:8" x14ac:dyDescent="0.3">
      <c r="A372" s="17">
        <f t="shared" si="10"/>
        <v>371</v>
      </c>
      <c r="E372" s="93" t="str">
        <f t="shared" si="11"/>
        <v/>
      </c>
      <c r="H372" s="67" t="str">
        <f>IF(B372="","",IF(IF(ISNA(VLOOKUP(A372,RESULTS!$D$2:$D$1001,1,0)),"",VLOOKUP(A372,RESULTS!$D$2:$D$1001,1,0))=A372,"","X"))</f>
        <v/>
      </c>
    </row>
    <row r="373" spans="1:8" x14ac:dyDescent="0.3">
      <c r="A373" s="17">
        <f t="shared" si="10"/>
        <v>372</v>
      </c>
      <c r="E373" s="93" t="str">
        <f t="shared" si="11"/>
        <v/>
      </c>
      <c r="H373" s="67" t="str">
        <f>IF(B373="","",IF(IF(ISNA(VLOOKUP(A373,RESULTS!$D$2:$D$1001,1,0)),"",VLOOKUP(A373,RESULTS!$D$2:$D$1001,1,0))=A373,"","X"))</f>
        <v/>
      </c>
    </row>
    <row r="374" spans="1:8" x14ac:dyDescent="0.3">
      <c r="A374" s="17">
        <f t="shared" si="10"/>
        <v>373</v>
      </c>
      <c r="E374" s="93" t="str">
        <f t="shared" si="11"/>
        <v/>
      </c>
      <c r="H374" s="67" t="str">
        <f>IF(B374="","",IF(IF(ISNA(VLOOKUP(A374,RESULTS!$D$2:$D$1001,1,0)),"",VLOOKUP(A374,RESULTS!$D$2:$D$1001,1,0))=A374,"","X"))</f>
        <v/>
      </c>
    </row>
    <row r="375" spans="1:8" x14ac:dyDescent="0.3">
      <c r="A375" s="17">
        <f t="shared" si="10"/>
        <v>374</v>
      </c>
      <c r="E375" s="93" t="str">
        <f t="shared" si="11"/>
        <v/>
      </c>
      <c r="H375" s="67" t="str">
        <f>IF(B375="","",IF(IF(ISNA(VLOOKUP(A375,RESULTS!$D$2:$D$1001,1,0)),"",VLOOKUP(A375,RESULTS!$D$2:$D$1001,1,0))=A375,"","X"))</f>
        <v/>
      </c>
    </row>
    <row r="376" spans="1:8" x14ac:dyDescent="0.3">
      <c r="A376" s="17">
        <f t="shared" si="10"/>
        <v>375</v>
      </c>
      <c r="E376" s="93" t="str">
        <f t="shared" si="11"/>
        <v/>
      </c>
      <c r="H376" s="67" t="str">
        <f>IF(B376="","",IF(IF(ISNA(VLOOKUP(A376,RESULTS!$D$2:$D$1001,1,0)),"",VLOOKUP(A376,RESULTS!$D$2:$D$1001,1,0))=A376,"","X"))</f>
        <v/>
      </c>
    </row>
    <row r="377" spans="1:8" x14ac:dyDescent="0.3">
      <c r="A377" s="17">
        <f t="shared" si="10"/>
        <v>376</v>
      </c>
      <c r="E377" s="93" t="str">
        <f t="shared" si="11"/>
        <v/>
      </c>
      <c r="H377" s="67" t="str">
        <f>IF(B377="","",IF(IF(ISNA(VLOOKUP(A377,RESULTS!$D$2:$D$1001,1,0)),"",VLOOKUP(A377,RESULTS!$D$2:$D$1001,1,0))=A377,"","X"))</f>
        <v/>
      </c>
    </row>
    <row r="378" spans="1:8" x14ac:dyDescent="0.3">
      <c r="A378" s="17">
        <f t="shared" si="10"/>
        <v>377</v>
      </c>
      <c r="E378" s="93" t="str">
        <f t="shared" si="11"/>
        <v/>
      </c>
      <c r="H378" s="67" t="str">
        <f>IF(B378="","",IF(IF(ISNA(VLOOKUP(A378,RESULTS!$D$2:$D$1001,1,0)),"",VLOOKUP(A378,RESULTS!$D$2:$D$1001,1,0))=A378,"","X"))</f>
        <v/>
      </c>
    </row>
    <row r="379" spans="1:8" x14ac:dyDescent="0.3">
      <c r="A379" s="17">
        <f t="shared" si="10"/>
        <v>378</v>
      </c>
      <c r="E379" s="93" t="str">
        <f t="shared" si="11"/>
        <v/>
      </c>
      <c r="H379" s="67" t="str">
        <f>IF(B379="","",IF(IF(ISNA(VLOOKUP(A379,RESULTS!$D$2:$D$1001,1,0)),"",VLOOKUP(A379,RESULTS!$D$2:$D$1001,1,0))=A379,"","X"))</f>
        <v/>
      </c>
    </row>
    <row r="380" spans="1:8" x14ac:dyDescent="0.3">
      <c r="A380" s="17">
        <f t="shared" si="10"/>
        <v>379</v>
      </c>
      <c r="E380" s="93" t="str">
        <f t="shared" si="11"/>
        <v/>
      </c>
      <c r="H380" s="67" t="str">
        <f>IF(B380="","",IF(IF(ISNA(VLOOKUP(A380,RESULTS!$D$2:$D$1001,1,0)),"",VLOOKUP(A380,RESULTS!$D$2:$D$1001,1,0))=A380,"","X"))</f>
        <v/>
      </c>
    </row>
    <row r="381" spans="1:8" x14ac:dyDescent="0.3">
      <c r="A381" s="17">
        <f t="shared" si="10"/>
        <v>380</v>
      </c>
      <c r="E381" s="93" t="str">
        <f t="shared" si="11"/>
        <v/>
      </c>
      <c r="H381" s="67" t="str">
        <f>IF(B381="","",IF(IF(ISNA(VLOOKUP(A381,RESULTS!$D$2:$D$1001,1,0)),"",VLOOKUP(A381,RESULTS!$D$2:$D$1001,1,0))=A381,"","X"))</f>
        <v/>
      </c>
    </row>
    <row r="382" spans="1:8" x14ac:dyDescent="0.3">
      <c r="A382" s="17">
        <f t="shared" si="10"/>
        <v>381</v>
      </c>
      <c r="E382" s="93" t="str">
        <f t="shared" si="11"/>
        <v/>
      </c>
      <c r="H382" s="67" t="str">
        <f>IF(B382="","",IF(IF(ISNA(VLOOKUP(A382,RESULTS!$D$2:$D$1001,1,0)),"",VLOOKUP(A382,RESULTS!$D$2:$D$1001,1,0))=A382,"","X"))</f>
        <v/>
      </c>
    </row>
    <row r="383" spans="1:8" x14ac:dyDescent="0.3">
      <c r="A383" s="17">
        <f t="shared" si="10"/>
        <v>382</v>
      </c>
      <c r="E383" s="93" t="str">
        <f t="shared" si="11"/>
        <v/>
      </c>
      <c r="H383" s="67" t="str">
        <f>IF(B383="","",IF(IF(ISNA(VLOOKUP(A383,RESULTS!$D$2:$D$1001,1,0)),"",VLOOKUP(A383,RESULTS!$D$2:$D$1001,1,0))=A383,"","X"))</f>
        <v/>
      </c>
    </row>
    <row r="384" spans="1:8" x14ac:dyDescent="0.3">
      <c r="A384" s="17">
        <f t="shared" si="10"/>
        <v>383</v>
      </c>
      <c r="E384" s="93" t="str">
        <f t="shared" si="11"/>
        <v/>
      </c>
      <c r="H384" s="67" t="str">
        <f>IF(B384="","",IF(IF(ISNA(VLOOKUP(A384,RESULTS!$D$2:$D$1001,1,0)),"",VLOOKUP(A384,RESULTS!$D$2:$D$1001,1,0))=A384,"","X"))</f>
        <v/>
      </c>
    </row>
    <row r="385" spans="1:8" x14ac:dyDescent="0.3">
      <c r="A385" s="17">
        <f t="shared" si="10"/>
        <v>384</v>
      </c>
      <c r="E385" s="93" t="str">
        <f t="shared" si="11"/>
        <v/>
      </c>
      <c r="H385" s="67" t="str">
        <f>IF(B385="","",IF(IF(ISNA(VLOOKUP(A385,RESULTS!$D$2:$D$1001,1,0)),"",VLOOKUP(A385,RESULTS!$D$2:$D$1001,1,0))=A385,"","X"))</f>
        <v/>
      </c>
    </row>
    <row r="386" spans="1:8" x14ac:dyDescent="0.3">
      <c r="A386" s="17">
        <f t="shared" si="10"/>
        <v>385</v>
      </c>
      <c r="E386" s="93" t="str">
        <f t="shared" si="11"/>
        <v/>
      </c>
      <c r="H386" s="67" t="str">
        <f>IF(B386="","",IF(IF(ISNA(VLOOKUP(A386,RESULTS!$D$2:$D$1001,1,0)),"",VLOOKUP(A386,RESULTS!$D$2:$D$1001,1,0))=A386,"","X"))</f>
        <v/>
      </c>
    </row>
    <row r="387" spans="1:8" x14ac:dyDescent="0.3">
      <c r="A387" s="17">
        <f t="shared" ref="A387:A450" si="12">A386+1</f>
        <v>386</v>
      </c>
      <c r="E387" s="93" t="str">
        <f t="shared" si="11"/>
        <v/>
      </c>
      <c r="H387" s="67" t="str">
        <f>IF(B387="","",IF(IF(ISNA(VLOOKUP(A387,RESULTS!$D$2:$D$1001,1,0)),"",VLOOKUP(A387,RESULTS!$D$2:$D$1001,1,0))=A387,"","X"))</f>
        <v/>
      </c>
    </row>
    <row r="388" spans="1:8" x14ac:dyDescent="0.3">
      <c r="A388" s="17">
        <f t="shared" si="12"/>
        <v>387</v>
      </c>
      <c r="E388" s="93" t="str">
        <f t="shared" si="11"/>
        <v/>
      </c>
      <c r="H388" s="67" t="str">
        <f>IF(B388="","",IF(IF(ISNA(VLOOKUP(A388,RESULTS!$D$2:$D$1001,1,0)),"",VLOOKUP(A388,RESULTS!$D$2:$D$1001,1,0))=A388,"","X"))</f>
        <v/>
      </c>
    </row>
    <row r="389" spans="1:8" x14ac:dyDescent="0.3">
      <c r="A389" s="17">
        <f t="shared" si="12"/>
        <v>388</v>
      </c>
      <c r="E389" s="93" t="str">
        <f t="shared" si="11"/>
        <v/>
      </c>
      <c r="H389" s="67" t="str">
        <f>IF(B389="","",IF(IF(ISNA(VLOOKUP(A389,RESULTS!$D$2:$D$1001,1,0)),"",VLOOKUP(A389,RESULTS!$D$2:$D$1001,1,0))=A389,"","X"))</f>
        <v/>
      </c>
    </row>
    <row r="390" spans="1:8" x14ac:dyDescent="0.3">
      <c r="A390" s="17">
        <f t="shared" si="12"/>
        <v>389</v>
      </c>
      <c r="E390" s="93" t="str">
        <f t="shared" si="11"/>
        <v/>
      </c>
      <c r="H390" s="67" t="str">
        <f>IF(B390="","",IF(IF(ISNA(VLOOKUP(A390,RESULTS!$D$2:$D$1001,1,0)),"",VLOOKUP(A390,RESULTS!$D$2:$D$1001,1,0))=A390,"","X"))</f>
        <v/>
      </c>
    </row>
    <row r="391" spans="1:8" x14ac:dyDescent="0.3">
      <c r="A391" s="17">
        <f t="shared" si="12"/>
        <v>390</v>
      </c>
      <c r="E391" s="93" t="str">
        <f t="shared" si="11"/>
        <v/>
      </c>
      <c r="H391" s="67" t="str">
        <f>IF(B391="","",IF(IF(ISNA(VLOOKUP(A391,RESULTS!$D$2:$D$1001,1,0)),"",VLOOKUP(A391,RESULTS!$D$2:$D$1001,1,0))=A391,"","X"))</f>
        <v/>
      </c>
    </row>
    <row r="392" spans="1:8" x14ac:dyDescent="0.3">
      <c r="A392" s="17">
        <f t="shared" si="12"/>
        <v>391</v>
      </c>
      <c r="E392" s="93" t="str">
        <f t="shared" si="11"/>
        <v/>
      </c>
      <c r="H392" s="67" t="str">
        <f>IF(B392="","",IF(IF(ISNA(VLOOKUP(A392,RESULTS!$D$2:$D$1001,1,0)),"",VLOOKUP(A392,RESULTS!$D$2:$D$1001,1,0))=A392,"","X"))</f>
        <v/>
      </c>
    </row>
    <row r="393" spans="1:8" x14ac:dyDescent="0.3">
      <c r="A393" s="17">
        <f t="shared" si="12"/>
        <v>392</v>
      </c>
      <c r="E393" s="93" t="str">
        <f t="shared" ref="E393:E456" si="13">LEFT(D393,1)</f>
        <v/>
      </c>
      <c r="H393" s="67" t="str">
        <f>IF(B393="","",IF(IF(ISNA(VLOOKUP(A393,RESULTS!$D$2:$D$1001,1,0)),"",VLOOKUP(A393,RESULTS!$D$2:$D$1001,1,0))=A393,"","X"))</f>
        <v/>
      </c>
    </row>
    <row r="394" spans="1:8" x14ac:dyDescent="0.3">
      <c r="A394" s="17">
        <f t="shared" si="12"/>
        <v>393</v>
      </c>
      <c r="E394" s="93" t="str">
        <f t="shared" si="13"/>
        <v/>
      </c>
      <c r="H394" s="67" t="str">
        <f>IF(B394="","",IF(IF(ISNA(VLOOKUP(A394,RESULTS!$D$2:$D$1001,1,0)),"",VLOOKUP(A394,RESULTS!$D$2:$D$1001,1,0))=A394,"","X"))</f>
        <v/>
      </c>
    </row>
    <row r="395" spans="1:8" x14ac:dyDescent="0.3">
      <c r="A395" s="17">
        <f t="shared" si="12"/>
        <v>394</v>
      </c>
      <c r="E395" s="93" t="str">
        <f t="shared" si="13"/>
        <v/>
      </c>
      <c r="H395" s="67" t="str">
        <f>IF(B395="","",IF(IF(ISNA(VLOOKUP(A395,RESULTS!$D$2:$D$1001,1,0)),"",VLOOKUP(A395,RESULTS!$D$2:$D$1001,1,0))=A395,"","X"))</f>
        <v/>
      </c>
    </row>
    <row r="396" spans="1:8" x14ac:dyDescent="0.3">
      <c r="A396" s="17">
        <f t="shared" si="12"/>
        <v>395</v>
      </c>
      <c r="E396" s="93" t="str">
        <f t="shared" si="13"/>
        <v/>
      </c>
      <c r="H396" s="67" t="str">
        <f>IF(B396="","",IF(IF(ISNA(VLOOKUP(A396,RESULTS!$D$2:$D$1001,1,0)),"",VLOOKUP(A396,RESULTS!$D$2:$D$1001,1,0))=A396,"","X"))</f>
        <v/>
      </c>
    </row>
    <row r="397" spans="1:8" x14ac:dyDescent="0.3">
      <c r="A397" s="17">
        <f t="shared" si="12"/>
        <v>396</v>
      </c>
      <c r="E397" s="93" t="str">
        <f t="shared" si="13"/>
        <v/>
      </c>
      <c r="H397" s="67" t="str">
        <f>IF(B397="","",IF(IF(ISNA(VLOOKUP(A397,RESULTS!$D$2:$D$1001,1,0)),"",VLOOKUP(A397,RESULTS!$D$2:$D$1001,1,0))=A397,"","X"))</f>
        <v/>
      </c>
    </row>
    <row r="398" spans="1:8" x14ac:dyDescent="0.3">
      <c r="A398" s="17">
        <f t="shared" si="12"/>
        <v>397</v>
      </c>
      <c r="E398" s="93" t="str">
        <f t="shared" si="13"/>
        <v/>
      </c>
      <c r="H398" s="67" t="str">
        <f>IF(B398="","",IF(IF(ISNA(VLOOKUP(A398,RESULTS!$D$2:$D$1001,1,0)),"",VLOOKUP(A398,RESULTS!$D$2:$D$1001,1,0))=A398,"","X"))</f>
        <v/>
      </c>
    </row>
    <row r="399" spans="1:8" x14ac:dyDescent="0.3">
      <c r="A399" s="17">
        <f t="shared" si="12"/>
        <v>398</v>
      </c>
      <c r="E399" s="93" t="str">
        <f t="shared" si="13"/>
        <v/>
      </c>
      <c r="H399" s="67" t="str">
        <f>IF(B399="","",IF(IF(ISNA(VLOOKUP(A399,RESULTS!$D$2:$D$1001,1,0)),"",VLOOKUP(A399,RESULTS!$D$2:$D$1001,1,0))=A399,"","X"))</f>
        <v/>
      </c>
    </row>
    <row r="400" spans="1:8" x14ac:dyDescent="0.3">
      <c r="A400" s="17">
        <f t="shared" si="12"/>
        <v>399</v>
      </c>
      <c r="E400" s="93" t="str">
        <f t="shared" si="13"/>
        <v/>
      </c>
      <c r="H400" s="67" t="str">
        <f>IF(B400="","",IF(IF(ISNA(VLOOKUP(A400,RESULTS!$D$2:$D$1001,1,0)),"",VLOOKUP(A400,RESULTS!$D$2:$D$1001,1,0))=A400,"","X"))</f>
        <v/>
      </c>
    </row>
    <row r="401" spans="1:8" x14ac:dyDescent="0.3">
      <c r="A401" s="17">
        <f t="shared" si="12"/>
        <v>400</v>
      </c>
      <c r="E401" s="93" t="str">
        <f t="shared" si="13"/>
        <v/>
      </c>
      <c r="H401" s="67" t="str">
        <f>IF(B401="","",IF(IF(ISNA(VLOOKUP(A401,RESULTS!$D$2:$D$1001,1,0)),"",VLOOKUP(A401,RESULTS!$D$2:$D$1001,1,0))=A401,"","X"))</f>
        <v/>
      </c>
    </row>
    <row r="402" spans="1:8" x14ac:dyDescent="0.3">
      <c r="A402" s="17">
        <f t="shared" si="12"/>
        <v>401</v>
      </c>
      <c r="E402" s="93" t="str">
        <f t="shared" si="13"/>
        <v/>
      </c>
      <c r="H402" s="67" t="str">
        <f>IF(B402="","",IF(IF(ISNA(VLOOKUP(A402,RESULTS!$D$2:$D$1001,1,0)),"",VLOOKUP(A402,RESULTS!$D$2:$D$1001,1,0))=A402,"","X"))</f>
        <v/>
      </c>
    </row>
    <row r="403" spans="1:8" x14ac:dyDescent="0.3">
      <c r="A403" s="17">
        <f t="shared" si="12"/>
        <v>402</v>
      </c>
      <c r="E403" s="93" t="str">
        <f t="shared" si="13"/>
        <v/>
      </c>
      <c r="H403" s="67" t="str">
        <f>IF(B403="","",IF(IF(ISNA(VLOOKUP(A403,RESULTS!$D$2:$D$1001,1,0)),"",VLOOKUP(A403,RESULTS!$D$2:$D$1001,1,0))=A403,"","X"))</f>
        <v/>
      </c>
    </row>
    <row r="404" spans="1:8" x14ac:dyDescent="0.3">
      <c r="A404" s="17">
        <f t="shared" si="12"/>
        <v>403</v>
      </c>
      <c r="E404" s="93" t="str">
        <f t="shared" si="13"/>
        <v/>
      </c>
      <c r="H404" s="67" t="str">
        <f>IF(B404="","",IF(IF(ISNA(VLOOKUP(A404,RESULTS!$D$2:$D$1001,1,0)),"",VLOOKUP(A404,RESULTS!$D$2:$D$1001,1,0))=A404,"","X"))</f>
        <v/>
      </c>
    </row>
    <row r="405" spans="1:8" x14ac:dyDescent="0.3">
      <c r="A405" s="17">
        <f t="shared" si="12"/>
        <v>404</v>
      </c>
      <c r="E405" s="93" t="str">
        <f t="shared" si="13"/>
        <v/>
      </c>
      <c r="H405" s="67" t="str">
        <f>IF(B405="","",IF(IF(ISNA(VLOOKUP(A405,RESULTS!$D$2:$D$1001,1,0)),"",VLOOKUP(A405,RESULTS!$D$2:$D$1001,1,0))=A405,"","X"))</f>
        <v/>
      </c>
    </row>
    <row r="406" spans="1:8" x14ac:dyDescent="0.3">
      <c r="A406" s="17">
        <f t="shared" si="12"/>
        <v>405</v>
      </c>
      <c r="E406" s="93" t="str">
        <f t="shared" si="13"/>
        <v/>
      </c>
      <c r="H406" s="67" t="str">
        <f>IF(B406="","",IF(IF(ISNA(VLOOKUP(A406,RESULTS!$D$2:$D$1001,1,0)),"",VLOOKUP(A406,RESULTS!$D$2:$D$1001,1,0))=A406,"","X"))</f>
        <v/>
      </c>
    </row>
    <row r="407" spans="1:8" x14ac:dyDescent="0.3">
      <c r="A407" s="17">
        <f t="shared" si="12"/>
        <v>406</v>
      </c>
      <c r="E407" s="93" t="str">
        <f t="shared" si="13"/>
        <v/>
      </c>
      <c r="H407" s="67" t="str">
        <f>IF(B407="","",IF(IF(ISNA(VLOOKUP(A407,RESULTS!$D$2:$D$1001,1,0)),"",VLOOKUP(A407,RESULTS!$D$2:$D$1001,1,0))=A407,"","X"))</f>
        <v/>
      </c>
    </row>
    <row r="408" spans="1:8" x14ac:dyDescent="0.3">
      <c r="A408" s="17">
        <f t="shared" si="12"/>
        <v>407</v>
      </c>
      <c r="E408" s="93" t="str">
        <f t="shared" si="13"/>
        <v/>
      </c>
      <c r="H408" s="67" t="str">
        <f>IF(B408="","",IF(IF(ISNA(VLOOKUP(A408,RESULTS!$D$2:$D$1001,1,0)),"",VLOOKUP(A408,RESULTS!$D$2:$D$1001,1,0))=A408,"","X"))</f>
        <v/>
      </c>
    </row>
    <row r="409" spans="1:8" x14ac:dyDescent="0.3">
      <c r="A409" s="17">
        <f t="shared" si="12"/>
        <v>408</v>
      </c>
      <c r="E409" s="93" t="str">
        <f t="shared" si="13"/>
        <v/>
      </c>
      <c r="H409" s="67" t="str">
        <f>IF(B409="","",IF(IF(ISNA(VLOOKUP(A409,RESULTS!$D$2:$D$1001,1,0)),"",VLOOKUP(A409,RESULTS!$D$2:$D$1001,1,0))=A409,"","X"))</f>
        <v/>
      </c>
    </row>
    <row r="410" spans="1:8" x14ac:dyDescent="0.3">
      <c r="A410" s="17">
        <f t="shared" si="12"/>
        <v>409</v>
      </c>
      <c r="E410" s="93" t="str">
        <f t="shared" si="13"/>
        <v/>
      </c>
      <c r="H410" s="67" t="str">
        <f>IF(B410="","",IF(IF(ISNA(VLOOKUP(A410,RESULTS!$D$2:$D$1001,1,0)),"",VLOOKUP(A410,RESULTS!$D$2:$D$1001,1,0))=A410,"","X"))</f>
        <v/>
      </c>
    </row>
    <row r="411" spans="1:8" x14ac:dyDescent="0.3">
      <c r="A411" s="17">
        <f t="shared" si="12"/>
        <v>410</v>
      </c>
      <c r="E411" s="93" t="str">
        <f t="shared" si="13"/>
        <v/>
      </c>
      <c r="H411" s="67" t="str">
        <f>IF(B411="","",IF(IF(ISNA(VLOOKUP(A411,RESULTS!$D$2:$D$1001,1,0)),"",VLOOKUP(A411,RESULTS!$D$2:$D$1001,1,0))=A411,"","X"))</f>
        <v/>
      </c>
    </row>
    <row r="412" spans="1:8" x14ac:dyDescent="0.3">
      <c r="A412" s="17">
        <f t="shared" si="12"/>
        <v>411</v>
      </c>
      <c r="E412" s="93" t="str">
        <f t="shared" si="13"/>
        <v/>
      </c>
      <c r="H412" s="67" t="str">
        <f>IF(B412="","",IF(IF(ISNA(VLOOKUP(A412,RESULTS!$D$2:$D$1001,1,0)),"",VLOOKUP(A412,RESULTS!$D$2:$D$1001,1,0))=A412,"","X"))</f>
        <v/>
      </c>
    </row>
    <row r="413" spans="1:8" x14ac:dyDescent="0.3">
      <c r="A413" s="17">
        <f t="shared" si="12"/>
        <v>412</v>
      </c>
      <c r="E413" s="93" t="str">
        <f t="shared" si="13"/>
        <v/>
      </c>
      <c r="H413" s="67" t="str">
        <f>IF(B413="","",IF(IF(ISNA(VLOOKUP(A413,RESULTS!$D$2:$D$1001,1,0)),"",VLOOKUP(A413,RESULTS!$D$2:$D$1001,1,0))=A413,"","X"))</f>
        <v/>
      </c>
    </row>
    <row r="414" spans="1:8" x14ac:dyDescent="0.3">
      <c r="A414" s="17">
        <f t="shared" si="12"/>
        <v>413</v>
      </c>
      <c r="E414" s="93" t="str">
        <f t="shared" si="13"/>
        <v/>
      </c>
      <c r="H414" s="67" t="str">
        <f>IF(B414="","",IF(IF(ISNA(VLOOKUP(A414,RESULTS!$D$2:$D$1001,1,0)),"",VLOOKUP(A414,RESULTS!$D$2:$D$1001,1,0))=A414,"","X"))</f>
        <v/>
      </c>
    </row>
    <row r="415" spans="1:8" x14ac:dyDescent="0.3">
      <c r="A415" s="17">
        <f t="shared" si="12"/>
        <v>414</v>
      </c>
      <c r="E415" s="93" t="str">
        <f t="shared" si="13"/>
        <v/>
      </c>
      <c r="H415" s="67" t="str">
        <f>IF(B415="","",IF(IF(ISNA(VLOOKUP(A415,RESULTS!$D$2:$D$1001,1,0)),"",VLOOKUP(A415,RESULTS!$D$2:$D$1001,1,0))=A415,"","X"))</f>
        <v/>
      </c>
    </row>
    <row r="416" spans="1:8" x14ac:dyDescent="0.3">
      <c r="A416" s="17">
        <f t="shared" si="12"/>
        <v>415</v>
      </c>
      <c r="E416" s="93" t="str">
        <f t="shared" si="13"/>
        <v/>
      </c>
      <c r="H416" s="67" t="str">
        <f>IF(B416="","",IF(IF(ISNA(VLOOKUP(A416,RESULTS!$D$2:$D$1001,1,0)),"",VLOOKUP(A416,RESULTS!$D$2:$D$1001,1,0))=A416,"","X"))</f>
        <v/>
      </c>
    </row>
    <row r="417" spans="1:8" x14ac:dyDescent="0.3">
      <c r="A417" s="17">
        <f t="shared" si="12"/>
        <v>416</v>
      </c>
      <c r="E417" s="93" t="str">
        <f t="shared" si="13"/>
        <v/>
      </c>
      <c r="H417" s="67" t="str">
        <f>IF(B417="","",IF(IF(ISNA(VLOOKUP(A417,RESULTS!$D$2:$D$1001,1,0)),"",VLOOKUP(A417,RESULTS!$D$2:$D$1001,1,0))=A417,"","X"))</f>
        <v/>
      </c>
    </row>
    <row r="418" spans="1:8" x14ac:dyDescent="0.3">
      <c r="A418" s="17">
        <f t="shared" si="12"/>
        <v>417</v>
      </c>
      <c r="E418" s="93" t="str">
        <f t="shared" si="13"/>
        <v/>
      </c>
      <c r="H418" s="67" t="str">
        <f>IF(B418="","",IF(IF(ISNA(VLOOKUP(A418,RESULTS!$D$2:$D$1001,1,0)),"",VLOOKUP(A418,RESULTS!$D$2:$D$1001,1,0))=A418,"","X"))</f>
        <v/>
      </c>
    </row>
    <row r="419" spans="1:8" x14ac:dyDescent="0.3">
      <c r="A419" s="17">
        <f t="shared" si="12"/>
        <v>418</v>
      </c>
      <c r="E419" s="93" t="str">
        <f t="shared" si="13"/>
        <v/>
      </c>
      <c r="H419" s="67" t="str">
        <f>IF(B419="","",IF(IF(ISNA(VLOOKUP(A419,RESULTS!$D$2:$D$1001,1,0)),"",VLOOKUP(A419,RESULTS!$D$2:$D$1001,1,0))=A419,"","X"))</f>
        <v/>
      </c>
    </row>
    <row r="420" spans="1:8" x14ac:dyDescent="0.3">
      <c r="A420" s="17">
        <f t="shared" si="12"/>
        <v>419</v>
      </c>
      <c r="E420" s="93" t="str">
        <f t="shared" si="13"/>
        <v/>
      </c>
      <c r="H420" s="67" t="str">
        <f>IF(B420="","",IF(IF(ISNA(VLOOKUP(A420,RESULTS!$D$2:$D$1001,1,0)),"",VLOOKUP(A420,RESULTS!$D$2:$D$1001,1,0))=A420,"","X"))</f>
        <v/>
      </c>
    </row>
    <row r="421" spans="1:8" x14ac:dyDescent="0.3">
      <c r="A421" s="17">
        <f t="shared" si="12"/>
        <v>420</v>
      </c>
      <c r="E421" s="93" t="str">
        <f t="shared" si="13"/>
        <v/>
      </c>
      <c r="H421" s="67" t="str">
        <f>IF(B421="","",IF(IF(ISNA(VLOOKUP(A421,RESULTS!$D$2:$D$1001,1,0)),"",VLOOKUP(A421,RESULTS!$D$2:$D$1001,1,0))=A421,"","X"))</f>
        <v/>
      </c>
    </row>
    <row r="422" spans="1:8" x14ac:dyDescent="0.3">
      <c r="A422" s="17">
        <f t="shared" si="12"/>
        <v>421</v>
      </c>
      <c r="E422" s="93" t="str">
        <f t="shared" si="13"/>
        <v/>
      </c>
      <c r="H422" s="67" t="str">
        <f>IF(B422="","",IF(IF(ISNA(VLOOKUP(A422,RESULTS!$D$2:$D$1001,1,0)),"",VLOOKUP(A422,RESULTS!$D$2:$D$1001,1,0))=A422,"","X"))</f>
        <v/>
      </c>
    </row>
    <row r="423" spans="1:8" x14ac:dyDescent="0.3">
      <c r="A423" s="17">
        <f t="shared" si="12"/>
        <v>422</v>
      </c>
      <c r="E423" s="93" t="str">
        <f t="shared" si="13"/>
        <v/>
      </c>
      <c r="H423" s="67" t="str">
        <f>IF(B423="","",IF(IF(ISNA(VLOOKUP(A423,RESULTS!$D$2:$D$1001,1,0)),"",VLOOKUP(A423,RESULTS!$D$2:$D$1001,1,0))=A423,"","X"))</f>
        <v/>
      </c>
    </row>
    <row r="424" spans="1:8" x14ac:dyDescent="0.3">
      <c r="A424" s="17">
        <f t="shared" si="12"/>
        <v>423</v>
      </c>
      <c r="E424" s="93" t="str">
        <f t="shared" si="13"/>
        <v/>
      </c>
      <c r="H424" s="67" t="str">
        <f>IF(B424="","",IF(IF(ISNA(VLOOKUP(A424,RESULTS!$D$2:$D$1001,1,0)),"",VLOOKUP(A424,RESULTS!$D$2:$D$1001,1,0))=A424,"","X"))</f>
        <v/>
      </c>
    </row>
    <row r="425" spans="1:8" x14ac:dyDescent="0.3">
      <c r="A425" s="17">
        <f t="shared" si="12"/>
        <v>424</v>
      </c>
      <c r="E425" s="93" t="str">
        <f t="shared" si="13"/>
        <v/>
      </c>
      <c r="H425" s="67" t="str">
        <f>IF(B425="","",IF(IF(ISNA(VLOOKUP(A425,RESULTS!$D$2:$D$1001,1,0)),"",VLOOKUP(A425,RESULTS!$D$2:$D$1001,1,0))=A425,"","X"))</f>
        <v/>
      </c>
    </row>
    <row r="426" spans="1:8" x14ac:dyDescent="0.3">
      <c r="A426" s="17">
        <f t="shared" si="12"/>
        <v>425</v>
      </c>
      <c r="E426" s="93" t="str">
        <f t="shared" si="13"/>
        <v/>
      </c>
      <c r="H426" s="67" t="str">
        <f>IF(B426="","",IF(IF(ISNA(VLOOKUP(A426,RESULTS!$D$2:$D$1001,1,0)),"",VLOOKUP(A426,RESULTS!$D$2:$D$1001,1,0))=A426,"","X"))</f>
        <v/>
      </c>
    </row>
    <row r="427" spans="1:8" x14ac:dyDescent="0.3">
      <c r="A427" s="17">
        <f t="shared" si="12"/>
        <v>426</v>
      </c>
      <c r="E427" s="93" t="str">
        <f t="shared" si="13"/>
        <v/>
      </c>
      <c r="H427" s="67" t="str">
        <f>IF(B427="","",IF(IF(ISNA(VLOOKUP(A427,RESULTS!$D$2:$D$1001,1,0)),"",VLOOKUP(A427,RESULTS!$D$2:$D$1001,1,0))=A427,"","X"))</f>
        <v/>
      </c>
    </row>
    <row r="428" spans="1:8" x14ac:dyDescent="0.3">
      <c r="A428" s="17">
        <f t="shared" si="12"/>
        <v>427</v>
      </c>
      <c r="E428" s="93" t="str">
        <f t="shared" si="13"/>
        <v/>
      </c>
      <c r="H428" s="67" t="str">
        <f>IF(B428="","",IF(IF(ISNA(VLOOKUP(A428,RESULTS!$D$2:$D$1001,1,0)),"",VLOOKUP(A428,RESULTS!$D$2:$D$1001,1,0))=A428,"","X"))</f>
        <v/>
      </c>
    </row>
    <row r="429" spans="1:8" x14ac:dyDescent="0.3">
      <c r="A429" s="17">
        <f t="shared" si="12"/>
        <v>428</v>
      </c>
      <c r="E429" s="93" t="str">
        <f t="shared" si="13"/>
        <v/>
      </c>
      <c r="H429" s="67" t="str">
        <f>IF(B429="","",IF(IF(ISNA(VLOOKUP(A429,RESULTS!$D$2:$D$1001,1,0)),"",VLOOKUP(A429,RESULTS!$D$2:$D$1001,1,0))=A429,"","X"))</f>
        <v/>
      </c>
    </row>
    <row r="430" spans="1:8" x14ac:dyDescent="0.3">
      <c r="A430" s="17">
        <f t="shared" si="12"/>
        <v>429</v>
      </c>
      <c r="E430" s="93" t="str">
        <f t="shared" si="13"/>
        <v/>
      </c>
      <c r="H430" s="67" t="str">
        <f>IF(B430="","",IF(IF(ISNA(VLOOKUP(A430,RESULTS!$D$2:$D$1001,1,0)),"",VLOOKUP(A430,RESULTS!$D$2:$D$1001,1,0))=A430,"","X"))</f>
        <v/>
      </c>
    </row>
    <row r="431" spans="1:8" x14ac:dyDescent="0.3">
      <c r="A431" s="17">
        <f t="shared" si="12"/>
        <v>430</v>
      </c>
      <c r="E431" s="93" t="str">
        <f t="shared" si="13"/>
        <v/>
      </c>
      <c r="H431" s="67" t="str">
        <f>IF(B431="","",IF(IF(ISNA(VLOOKUP(A431,RESULTS!$D$2:$D$1001,1,0)),"",VLOOKUP(A431,RESULTS!$D$2:$D$1001,1,0))=A431,"","X"))</f>
        <v/>
      </c>
    </row>
    <row r="432" spans="1:8" x14ac:dyDescent="0.3">
      <c r="A432" s="17">
        <f t="shared" si="12"/>
        <v>431</v>
      </c>
      <c r="E432" s="93" t="str">
        <f t="shared" si="13"/>
        <v/>
      </c>
      <c r="H432" s="67" t="str">
        <f>IF(B432="","",IF(IF(ISNA(VLOOKUP(A432,RESULTS!$D$2:$D$1001,1,0)),"",VLOOKUP(A432,RESULTS!$D$2:$D$1001,1,0))=A432,"","X"))</f>
        <v/>
      </c>
    </row>
    <row r="433" spans="1:8" x14ac:dyDescent="0.3">
      <c r="A433" s="17">
        <f t="shared" si="12"/>
        <v>432</v>
      </c>
      <c r="E433" s="93" t="str">
        <f t="shared" si="13"/>
        <v/>
      </c>
      <c r="H433" s="67" t="str">
        <f>IF(B433="","",IF(IF(ISNA(VLOOKUP(A433,RESULTS!$D$2:$D$1001,1,0)),"",VLOOKUP(A433,RESULTS!$D$2:$D$1001,1,0))=A433,"","X"))</f>
        <v/>
      </c>
    </row>
    <row r="434" spans="1:8" x14ac:dyDescent="0.3">
      <c r="A434" s="17">
        <f t="shared" si="12"/>
        <v>433</v>
      </c>
      <c r="E434" s="93" t="str">
        <f t="shared" si="13"/>
        <v/>
      </c>
      <c r="H434" s="67" t="str">
        <f>IF(B434="","",IF(IF(ISNA(VLOOKUP(A434,RESULTS!$D$2:$D$1001,1,0)),"",VLOOKUP(A434,RESULTS!$D$2:$D$1001,1,0))=A434,"","X"))</f>
        <v/>
      </c>
    </row>
    <row r="435" spans="1:8" x14ac:dyDescent="0.3">
      <c r="A435" s="17">
        <f t="shared" si="12"/>
        <v>434</v>
      </c>
      <c r="E435" s="93" t="str">
        <f t="shared" si="13"/>
        <v/>
      </c>
      <c r="H435" s="67" t="str">
        <f>IF(B435="","",IF(IF(ISNA(VLOOKUP(A435,RESULTS!$D$2:$D$1001,1,0)),"",VLOOKUP(A435,RESULTS!$D$2:$D$1001,1,0))=A435,"","X"))</f>
        <v/>
      </c>
    </row>
    <row r="436" spans="1:8" x14ac:dyDescent="0.3">
      <c r="A436" s="17">
        <f t="shared" si="12"/>
        <v>435</v>
      </c>
      <c r="E436" s="93" t="str">
        <f t="shared" si="13"/>
        <v/>
      </c>
      <c r="H436" s="67" t="str">
        <f>IF(B436="","",IF(IF(ISNA(VLOOKUP(A436,RESULTS!$D$2:$D$1001,1,0)),"",VLOOKUP(A436,RESULTS!$D$2:$D$1001,1,0))=A436,"","X"))</f>
        <v/>
      </c>
    </row>
    <row r="437" spans="1:8" x14ac:dyDescent="0.3">
      <c r="A437" s="17">
        <f t="shared" si="12"/>
        <v>436</v>
      </c>
      <c r="E437" s="93" t="str">
        <f t="shared" si="13"/>
        <v/>
      </c>
      <c r="H437" s="67" t="str">
        <f>IF(B437="","",IF(IF(ISNA(VLOOKUP(A437,RESULTS!$D$2:$D$1001,1,0)),"",VLOOKUP(A437,RESULTS!$D$2:$D$1001,1,0))=A437,"","X"))</f>
        <v/>
      </c>
    </row>
    <row r="438" spans="1:8" x14ac:dyDescent="0.3">
      <c r="A438" s="17">
        <f t="shared" si="12"/>
        <v>437</v>
      </c>
      <c r="E438" s="93" t="str">
        <f t="shared" si="13"/>
        <v/>
      </c>
      <c r="H438" s="67" t="str">
        <f>IF(B438="","",IF(IF(ISNA(VLOOKUP(A438,RESULTS!$D$2:$D$1001,1,0)),"",VLOOKUP(A438,RESULTS!$D$2:$D$1001,1,0))=A438,"","X"))</f>
        <v/>
      </c>
    </row>
    <row r="439" spans="1:8" x14ac:dyDescent="0.3">
      <c r="A439" s="17">
        <f t="shared" si="12"/>
        <v>438</v>
      </c>
      <c r="E439" s="93" t="str">
        <f t="shared" si="13"/>
        <v/>
      </c>
      <c r="H439" s="67" t="str">
        <f>IF(B439="","",IF(IF(ISNA(VLOOKUP(A439,RESULTS!$D$2:$D$1001,1,0)),"",VLOOKUP(A439,RESULTS!$D$2:$D$1001,1,0))=A439,"","X"))</f>
        <v/>
      </c>
    </row>
    <row r="440" spans="1:8" x14ac:dyDescent="0.3">
      <c r="A440" s="17">
        <f t="shared" si="12"/>
        <v>439</v>
      </c>
      <c r="E440" s="93" t="str">
        <f t="shared" si="13"/>
        <v/>
      </c>
      <c r="H440" s="67" t="str">
        <f>IF(B440="","",IF(IF(ISNA(VLOOKUP(A440,RESULTS!$D$2:$D$1001,1,0)),"",VLOOKUP(A440,RESULTS!$D$2:$D$1001,1,0))=A440,"","X"))</f>
        <v/>
      </c>
    </row>
    <row r="441" spans="1:8" x14ac:dyDescent="0.3">
      <c r="A441" s="17">
        <f t="shared" si="12"/>
        <v>440</v>
      </c>
      <c r="E441" s="93" t="str">
        <f t="shared" si="13"/>
        <v/>
      </c>
      <c r="H441" s="67" t="str">
        <f>IF(B441="","",IF(IF(ISNA(VLOOKUP(A441,RESULTS!$D$2:$D$1001,1,0)),"",VLOOKUP(A441,RESULTS!$D$2:$D$1001,1,0))=A441,"","X"))</f>
        <v/>
      </c>
    </row>
    <row r="442" spans="1:8" x14ac:dyDescent="0.3">
      <c r="A442" s="17">
        <f t="shared" si="12"/>
        <v>441</v>
      </c>
      <c r="E442" s="93" t="str">
        <f t="shared" si="13"/>
        <v/>
      </c>
      <c r="H442" s="67" t="str">
        <f>IF(B442="","",IF(IF(ISNA(VLOOKUP(A442,RESULTS!$D$2:$D$1001,1,0)),"",VLOOKUP(A442,RESULTS!$D$2:$D$1001,1,0))=A442,"","X"))</f>
        <v/>
      </c>
    </row>
    <row r="443" spans="1:8" x14ac:dyDescent="0.3">
      <c r="A443" s="17">
        <f t="shared" si="12"/>
        <v>442</v>
      </c>
      <c r="E443" s="93" t="str">
        <f t="shared" si="13"/>
        <v/>
      </c>
      <c r="H443" s="67" t="str">
        <f>IF(B443="","",IF(IF(ISNA(VLOOKUP(A443,RESULTS!$D$2:$D$1001,1,0)),"",VLOOKUP(A443,RESULTS!$D$2:$D$1001,1,0))=A443,"","X"))</f>
        <v/>
      </c>
    </row>
    <row r="444" spans="1:8" x14ac:dyDescent="0.3">
      <c r="A444" s="17">
        <f t="shared" si="12"/>
        <v>443</v>
      </c>
      <c r="E444" s="93" t="str">
        <f t="shared" si="13"/>
        <v/>
      </c>
      <c r="H444" s="67" t="str">
        <f>IF(B444="","",IF(IF(ISNA(VLOOKUP(A444,RESULTS!$D$2:$D$1001,1,0)),"",VLOOKUP(A444,RESULTS!$D$2:$D$1001,1,0))=A444,"","X"))</f>
        <v/>
      </c>
    </row>
    <row r="445" spans="1:8" x14ac:dyDescent="0.3">
      <c r="A445" s="17">
        <f t="shared" si="12"/>
        <v>444</v>
      </c>
      <c r="E445" s="93" t="str">
        <f t="shared" si="13"/>
        <v/>
      </c>
      <c r="H445" s="67" t="str">
        <f>IF(B445="","",IF(IF(ISNA(VLOOKUP(A445,RESULTS!$D$2:$D$1001,1,0)),"",VLOOKUP(A445,RESULTS!$D$2:$D$1001,1,0))=A445,"","X"))</f>
        <v/>
      </c>
    </row>
    <row r="446" spans="1:8" x14ac:dyDescent="0.3">
      <c r="A446" s="17">
        <f t="shared" si="12"/>
        <v>445</v>
      </c>
      <c r="E446" s="93" t="str">
        <f t="shared" si="13"/>
        <v/>
      </c>
      <c r="H446" s="67" t="str">
        <f>IF(B446="","",IF(IF(ISNA(VLOOKUP(A446,RESULTS!$D$2:$D$1001,1,0)),"",VLOOKUP(A446,RESULTS!$D$2:$D$1001,1,0))=A446,"","X"))</f>
        <v/>
      </c>
    </row>
    <row r="447" spans="1:8" x14ac:dyDescent="0.3">
      <c r="A447" s="17">
        <f t="shared" si="12"/>
        <v>446</v>
      </c>
      <c r="E447" s="93" t="str">
        <f t="shared" si="13"/>
        <v/>
      </c>
      <c r="H447" s="67" t="str">
        <f>IF(B447="","",IF(IF(ISNA(VLOOKUP(A447,RESULTS!$D$2:$D$1001,1,0)),"",VLOOKUP(A447,RESULTS!$D$2:$D$1001,1,0))=A447,"","X"))</f>
        <v/>
      </c>
    </row>
    <row r="448" spans="1:8" x14ac:dyDescent="0.3">
      <c r="A448" s="17">
        <f t="shared" si="12"/>
        <v>447</v>
      </c>
      <c r="E448" s="93" t="str">
        <f t="shared" si="13"/>
        <v/>
      </c>
      <c r="H448" s="67" t="str">
        <f>IF(B448="","",IF(IF(ISNA(VLOOKUP(A448,RESULTS!$D$2:$D$1001,1,0)),"",VLOOKUP(A448,RESULTS!$D$2:$D$1001,1,0))=A448,"","X"))</f>
        <v/>
      </c>
    </row>
    <row r="449" spans="1:8" x14ac:dyDescent="0.3">
      <c r="A449" s="17">
        <f t="shared" si="12"/>
        <v>448</v>
      </c>
      <c r="E449" s="93" t="str">
        <f t="shared" si="13"/>
        <v/>
      </c>
      <c r="H449" s="67" t="str">
        <f>IF(B449="","",IF(IF(ISNA(VLOOKUP(A449,RESULTS!$D$2:$D$1001,1,0)),"",VLOOKUP(A449,RESULTS!$D$2:$D$1001,1,0))=A449,"","X"))</f>
        <v/>
      </c>
    </row>
    <row r="450" spans="1:8" x14ac:dyDescent="0.3">
      <c r="A450" s="17">
        <f t="shared" si="12"/>
        <v>449</v>
      </c>
      <c r="E450" s="93" t="str">
        <f t="shared" si="13"/>
        <v/>
      </c>
      <c r="H450" s="67" t="str">
        <f>IF(B450="","",IF(IF(ISNA(VLOOKUP(A450,RESULTS!$D$2:$D$1001,1,0)),"",VLOOKUP(A450,RESULTS!$D$2:$D$1001,1,0))=A450,"","X"))</f>
        <v/>
      </c>
    </row>
    <row r="451" spans="1:8" x14ac:dyDescent="0.3">
      <c r="A451" s="17">
        <f t="shared" ref="A451:A514" si="14">A450+1</f>
        <v>450</v>
      </c>
      <c r="E451" s="93" t="str">
        <f t="shared" si="13"/>
        <v/>
      </c>
      <c r="H451" s="67" t="str">
        <f>IF(B451="","",IF(IF(ISNA(VLOOKUP(A451,RESULTS!$D$2:$D$1001,1,0)),"",VLOOKUP(A451,RESULTS!$D$2:$D$1001,1,0))=A451,"","X"))</f>
        <v/>
      </c>
    </row>
    <row r="452" spans="1:8" x14ac:dyDescent="0.3">
      <c r="A452" s="17">
        <f t="shared" si="14"/>
        <v>451</v>
      </c>
      <c r="E452" s="93" t="str">
        <f t="shared" si="13"/>
        <v/>
      </c>
      <c r="H452" s="67" t="str">
        <f>IF(B452="","",IF(IF(ISNA(VLOOKUP(A452,RESULTS!$D$2:$D$1001,1,0)),"",VLOOKUP(A452,RESULTS!$D$2:$D$1001,1,0))=A452,"","X"))</f>
        <v/>
      </c>
    </row>
    <row r="453" spans="1:8" x14ac:dyDescent="0.3">
      <c r="A453" s="17">
        <f t="shared" si="14"/>
        <v>452</v>
      </c>
      <c r="E453" s="93" t="str">
        <f t="shared" si="13"/>
        <v/>
      </c>
      <c r="H453" s="67" t="str">
        <f>IF(B453="","",IF(IF(ISNA(VLOOKUP(A453,RESULTS!$D$2:$D$1001,1,0)),"",VLOOKUP(A453,RESULTS!$D$2:$D$1001,1,0))=A453,"","X"))</f>
        <v/>
      </c>
    </row>
    <row r="454" spans="1:8" x14ac:dyDescent="0.3">
      <c r="A454" s="17">
        <f t="shared" si="14"/>
        <v>453</v>
      </c>
      <c r="E454" s="93" t="str">
        <f t="shared" si="13"/>
        <v/>
      </c>
      <c r="H454" s="67" t="str">
        <f>IF(B454="","",IF(IF(ISNA(VLOOKUP(A454,RESULTS!$D$2:$D$1001,1,0)),"",VLOOKUP(A454,RESULTS!$D$2:$D$1001,1,0))=A454,"","X"))</f>
        <v/>
      </c>
    </row>
    <row r="455" spans="1:8" x14ac:dyDescent="0.3">
      <c r="A455" s="17">
        <f t="shared" si="14"/>
        <v>454</v>
      </c>
      <c r="E455" s="93" t="str">
        <f t="shared" si="13"/>
        <v/>
      </c>
      <c r="H455" s="67" t="str">
        <f>IF(B455="","",IF(IF(ISNA(VLOOKUP(A455,RESULTS!$D$2:$D$1001,1,0)),"",VLOOKUP(A455,RESULTS!$D$2:$D$1001,1,0))=A455,"","X"))</f>
        <v/>
      </c>
    </row>
    <row r="456" spans="1:8" x14ac:dyDescent="0.3">
      <c r="A456" s="17">
        <f t="shared" si="14"/>
        <v>455</v>
      </c>
      <c r="E456" s="93" t="str">
        <f t="shared" si="13"/>
        <v/>
      </c>
      <c r="H456" s="67" t="str">
        <f>IF(B456="","",IF(IF(ISNA(VLOOKUP(A456,RESULTS!$D$2:$D$1001,1,0)),"",VLOOKUP(A456,RESULTS!$D$2:$D$1001,1,0))=A456,"","X"))</f>
        <v/>
      </c>
    </row>
    <row r="457" spans="1:8" x14ac:dyDescent="0.3">
      <c r="A457" s="17">
        <f t="shared" si="14"/>
        <v>456</v>
      </c>
      <c r="E457" s="93" t="str">
        <f t="shared" ref="E457:E520" si="15">LEFT(D457,1)</f>
        <v/>
      </c>
      <c r="H457" s="67" t="str">
        <f>IF(B457="","",IF(IF(ISNA(VLOOKUP(A457,RESULTS!$D$2:$D$1001,1,0)),"",VLOOKUP(A457,RESULTS!$D$2:$D$1001,1,0))=A457,"","X"))</f>
        <v/>
      </c>
    </row>
    <row r="458" spans="1:8" x14ac:dyDescent="0.3">
      <c r="A458" s="17">
        <f t="shared" si="14"/>
        <v>457</v>
      </c>
      <c r="E458" s="93" t="str">
        <f t="shared" si="15"/>
        <v/>
      </c>
      <c r="H458" s="67" t="str">
        <f>IF(B458="","",IF(IF(ISNA(VLOOKUP(A458,RESULTS!$D$2:$D$1001,1,0)),"",VLOOKUP(A458,RESULTS!$D$2:$D$1001,1,0))=A458,"","X"))</f>
        <v/>
      </c>
    </row>
    <row r="459" spans="1:8" x14ac:dyDescent="0.3">
      <c r="A459" s="17">
        <f t="shared" si="14"/>
        <v>458</v>
      </c>
      <c r="E459" s="93" t="str">
        <f t="shared" si="15"/>
        <v/>
      </c>
      <c r="H459" s="67" t="str">
        <f>IF(B459="","",IF(IF(ISNA(VLOOKUP(A459,RESULTS!$D$2:$D$1001,1,0)),"",VLOOKUP(A459,RESULTS!$D$2:$D$1001,1,0))=A459,"","X"))</f>
        <v/>
      </c>
    </row>
    <row r="460" spans="1:8" x14ac:dyDescent="0.3">
      <c r="A460" s="17">
        <f t="shared" si="14"/>
        <v>459</v>
      </c>
      <c r="E460" s="93" t="str">
        <f t="shared" si="15"/>
        <v/>
      </c>
      <c r="H460" s="67" t="str">
        <f>IF(B460="","",IF(IF(ISNA(VLOOKUP(A460,RESULTS!$D$2:$D$1001,1,0)),"",VLOOKUP(A460,RESULTS!$D$2:$D$1001,1,0))=A460,"","X"))</f>
        <v/>
      </c>
    </row>
    <row r="461" spans="1:8" x14ac:dyDescent="0.3">
      <c r="A461" s="17">
        <f t="shared" si="14"/>
        <v>460</v>
      </c>
      <c r="E461" s="93" t="str">
        <f t="shared" si="15"/>
        <v/>
      </c>
      <c r="H461" s="67" t="str">
        <f>IF(B461="","",IF(IF(ISNA(VLOOKUP(A461,RESULTS!$D$2:$D$1001,1,0)),"",VLOOKUP(A461,RESULTS!$D$2:$D$1001,1,0))=A461,"","X"))</f>
        <v/>
      </c>
    </row>
    <row r="462" spans="1:8" x14ac:dyDescent="0.3">
      <c r="A462" s="17">
        <f t="shared" si="14"/>
        <v>461</v>
      </c>
      <c r="E462" s="93" t="str">
        <f t="shared" si="15"/>
        <v/>
      </c>
      <c r="H462" s="67" t="str">
        <f>IF(B462="","",IF(IF(ISNA(VLOOKUP(A462,RESULTS!$D$2:$D$1001,1,0)),"",VLOOKUP(A462,RESULTS!$D$2:$D$1001,1,0))=A462,"","X"))</f>
        <v/>
      </c>
    </row>
    <row r="463" spans="1:8" x14ac:dyDescent="0.3">
      <c r="A463" s="17">
        <f t="shared" si="14"/>
        <v>462</v>
      </c>
      <c r="E463" s="93" t="str">
        <f t="shared" si="15"/>
        <v/>
      </c>
      <c r="H463" s="67" t="str">
        <f>IF(B463="","",IF(IF(ISNA(VLOOKUP(A463,RESULTS!$D$2:$D$1001,1,0)),"",VLOOKUP(A463,RESULTS!$D$2:$D$1001,1,0))=A463,"","X"))</f>
        <v/>
      </c>
    </row>
    <row r="464" spans="1:8" x14ac:dyDescent="0.3">
      <c r="A464" s="17">
        <f t="shared" si="14"/>
        <v>463</v>
      </c>
      <c r="E464" s="93" t="str">
        <f t="shared" si="15"/>
        <v/>
      </c>
      <c r="H464" s="67" t="str">
        <f>IF(B464="","",IF(IF(ISNA(VLOOKUP(A464,RESULTS!$D$2:$D$1001,1,0)),"",VLOOKUP(A464,RESULTS!$D$2:$D$1001,1,0))=A464,"","X"))</f>
        <v/>
      </c>
    </row>
    <row r="465" spans="1:8" x14ac:dyDescent="0.3">
      <c r="A465" s="17">
        <f t="shared" si="14"/>
        <v>464</v>
      </c>
      <c r="E465" s="93" t="str">
        <f t="shared" si="15"/>
        <v/>
      </c>
      <c r="H465" s="67" t="str">
        <f>IF(B465="","",IF(IF(ISNA(VLOOKUP(A465,RESULTS!$D$2:$D$1001,1,0)),"",VLOOKUP(A465,RESULTS!$D$2:$D$1001,1,0))=A465,"","X"))</f>
        <v/>
      </c>
    </row>
    <row r="466" spans="1:8" x14ac:dyDescent="0.3">
      <c r="A466" s="17">
        <f t="shared" si="14"/>
        <v>465</v>
      </c>
      <c r="E466" s="93" t="str">
        <f t="shared" si="15"/>
        <v/>
      </c>
      <c r="H466" s="67" t="str">
        <f>IF(B466="","",IF(IF(ISNA(VLOOKUP(A466,RESULTS!$D$2:$D$1001,1,0)),"",VLOOKUP(A466,RESULTS!$D$2:$D$1001,1,0))=A466,"","X"))</f>
        <v/>
      </c>
    </row>
    <row r="467" spans="1:8" x14ac:dyDescent="0.3">
      <c r="A467" s="17">
        <f t="shared" si="14"/>
        <v>466</v>
      </c>
      <c r="E467" s="93" t="str">
        <f t="shared" si="15"/>
        <v/>
      </c>
      <c r="H467" s="67" t="str">
        <f>IF(B467="","",IF(IF(ISNA(VLOOKUP(A467,RESULTS!$D$2:$D$1001,1,0)),"",VLOOKUP(A467,RESULTS!$D$2:$D$1001,1,0))=A467,"","X"))</f>
        <v/>
      </c>
    </row>
    <row r="468" spans="1:8" x14ac:dyDescent="0.3">
      <c r="A468" s="17">
        <f t="shared" si="14"/>
        <v>467</v>
      </c>
      <c r="E468" s="93" t="str">
        <f t="shared" si="15"/>
        <v/>
      </c>
      <c r="H468" s="67" t="str">
        <f>IF(B468="","",IF(IF(ISNA(VLOOKUP(A468,RESULTS!$D$2:$D$1001,1,0)),"",VLOOKUP(A468,RESULTS!$D$2:$D$1001,1,0))=A468,"","X"))</f>
        <v/>
      </c>
    </row>
    <row r="469" spans="1:8" x14ac:dyDescent="0.3">
      <c r="A469" s="17">
        <f t="shared" si="14"/>
        <v>468</v>
      </c>
      <c r="E469" s="93" t="str">
        <f t="shared" si="15"/>
        <v/>
      </c>
      <c r="H469" s="67" t="str">
        <f>IF(B469="","",IF(IF(ISNA(VLOOKUP(A469,RESULTS!$D$2:$D$1001,1,0)),"",VLOOKUP(A469,RESULTS!$D$2:$D$1001,1,0))=A469,"","X"))</f>
        <v/>
      </c>
    </row>
    <row r="470" spans="1:8" x14ac:dyDescent="0.3">
      <c r="A470" s="17">
        <f t="shared" si="14"/>
        <v>469</v>
      </c>
      <c r="E470" s="93" t="str">
        <f t="shared" si="15"/>
        <v/>
      </c>
      <c r="H470" s="67" t="str">
        <f>IF(B470="","",IF(IF(ISNA(VLOOKUP(A470,RESULTS!$D$2:$D$1001,1,0)),"",VLOOKUP(A470,RESULTS!$D$2:$D$1001,1,0))=A470,"","X"))</f>
        <v/>
      </c>
    </row>
    <row r="471" spans="1:8" x14ac:dyDescent="0.3">
      <c r="A471" s="17">
        <f t="shared" si="14"/>
        <v>470</v>
      </c>
      <c r="E471" s="93" t="str">
        <f t="shared" si="15"/>
        <v/>
      </c>
      <c r="H471" s="67" t="str">
        <f>IF(B471="","",IF(IF(ISNA(VLOOKUP(A471,RESULTS!$D$2:$D$1001,1,0)),"",VLOOKUP(A471,RESULTS!$D$2:$D$1001,1,0))=A471,"","X"))</f>
        <v/>
      </c>
    </row>
    <row r="472" spans="1:8" x14ac:dyDescent="0.3">
      <c r="A472" s="17">
        <f t="shared" si="14"/>
        <v>471</v>
      </c>
      <c r="E472" s="93" t="str">
        <f t="shared" si="15"/>
        <v/>
      </c>
      <c r="H472" s="67" t="str">
        <f>IF(B472="","",IF(IF(ISNA(VLOOKUP(A472,RESULTS!$D$2:$D$1001,1,0)),"",VLOOKUP(A472,RESULTS!$D$2:$D$1001,1,0))=A472,"","X"))</f>
        <v/>
      </c>
    </row>
    <row r="473" spans="1:8" x14ac:dyDescent="0.3">
      <c r="A473" s="17">
        <f t="shared" si="14"/>
        <v>472</v>
      </c>
      <c r="E473" s="93" t="str">
        <f t="shared" si="15"/>
        <v/>
      </c>
      <c r="H473" s="67" t="str">
        <f>IF(B473="","",IF(IF(ISNA(VLOOKUP(A473,RESULTS!$D$2:$D$1001,1,0)),"",VLOOKUP(A473,RESULTS!$D$2:$D$1001,1,0))=A473,"","X"))</f>
        <v/>
      </c>
    </row>
    <row r="474" spans="1:8" x14ac:dyDescent="0.3">
      <c r="A474" s="17">
        <f t="shared" si="14"/>
        <v>473</v>
      </c>
      <c r="E474" s="93" t="str">
        <f t="shared" si="15"/>
        <v/>
      </c>
      <c r="H474" s="67" t="str">
        <f>IF(B474="","",IF(IF(ISNA(VLOOKUP(A474,RESULTS!$D$2:$D$1001,1,0)),"",VLOOKUP(A474,RESULTS!$D$2:$D$1001,1,0))=A474,"","X"))</f>
        <v/>
      </c>
    </row>
    <row r="475" spans="1:8" x14ac:dyDescent="0.3">
      <c r="A475" s="17">
        <f t="shared" si="14"/>
        <v>474</v>
      </c>
      <c r="E475" s="93" t="str">
        <f t="shared" si="15"/>
        <v/>
      </c>
      <c r="H475" s="67" t="str">
        <f>IF(B475="","",IF(IF(ISNA(VLOOKUP(A475,RESULTS!$D$2:$D$1001,1,0)),"",VLOOKUP(A475,RESULTS!$D$2:$D$1001,1,0))=A475,"","X"))</f>
        <v/>
      </c>
    </row>
    <row r="476" spans="1:8" x14ac:dyDescent="0.3">
      <c r="A476" s="17">
        <f t="shared" si="14"/>
        <v>475</v>
      </c>
      <c r="E476" s="93" t="str">
        <f t="shared" si="15"/>
        <v/>
      </c>
      <c r="H476" s="67" t="str">
        <f>IF(B476="","",IF(IF(ISNA(VLOOKUP(A476,RESULTS!$D$2:$D$1001,1,0)),"",VLOOKUP(A476,RESULTS!$D$2:$D$1001,1,0))=A476,"","X"))</f>
        <v/>
      </c>
    </row>
    <row r="477" spans="1:8" x14ac:dyDescent="0.3">
      <c r="A477" s="17">
        <f t="shared" si="14"/>
        <v>476</v>
      </c>
      <c r="E477" s="93" t="str">
        <f t="shared" si="15"/>
        <v/>
      </c>
      <c r="H477" s="67" t="str">
        <f>IF(B477="","",IF(IF(ISNA(VLOOKUP(A477,RESULTS!$D$2:$D$1001,1,0)),"",VLOOKUP(A477,RESULTS!$D$2:$D$1001,1,0))=A477,"","X"))</f>
        <v/>
      </c>
    </row>
    <row r="478" spans="1:8" x14ac:dyDescent="0.3">
      <c r="A478" s="17">
        <f t="shared" si="14"/>
        <v>477</v>
      </c>
      <c r="E478" s="93" t="str">
        <f t="shared" si="15"/>
        <v/>
      </c>
      <c r="H478" s="67" t="str">
        <f>IF(B478="","",IF(IF(ISNA(VLOOKUP(A478,RESULTS!$D$2:$D$1001,1,0)),"",VLOOKUP(A478,RESULTS!$D$2:$D$1001,1,0))=A478,"","X"))</f>
        <v/>
      </c>
    </row>
    <row r="479" spans="1:8" x14ac:dyDescent="0.3">
      <c r="A479" s="17">
        <f t="shared" si="14"/>
        <v>478</v>
      </c>
      <c r="E479" s="93" t="str">
        <f t="shared" si="15"/>
        <v/>
      </c>
      <c r="H479" s="67" t="str">
        <f>IF(B479="","",IF(IF(ISNA(VLOOKUP(A479,RESULTS!$D$2:$D$1001,1,0)),"",VLOOKUP(A479,RESULTS!$D$2:$D$1001,1,0))=A479,"","X"))</f>
        <v/>
      </c>
    </row>
    <row r="480" spans="1:8" x14ac:dyDescent="0.3">
      <c r="A480" s="17">
        <f t="shared" si="14"/>
        <v>479</v>
      </c>
      <c r="E480" s="93" t="str">
        <f t="shared" si="15"/>
        <v/>
      </c>
      <c r="H480" s="67" t="str">
        <f>IF(B480="","",IF(IF(ISNA(VLOOKUP(A480,RESULTS!$D$2:$D$1001,1,0)),"",VLOOKUP(A480,RESULTS!$D$2:$D$1001,1,0))=A480,"","X"))</f>
        <v/>
      </c>
    </row>
    <row r="481" spans="1:8" x14ac:dyDescent="0.3">
      <c r="A481" s="17">
        <f t="shared" si="14"/>
        <v>480</v>
      </c>
      <c r="E481" s="93" t="str">
        <f t="shared" si="15"/>
        <v/>
      </c>
      <c r="H481" s="67" t="str">
        <f>IF(B481="","",IF(IF(ISNA(VLOOKUP(A481,RESULTS!$D$2:$D$1001,1,0)),"",VLOOKUP(A481,RESULTS!$D$2:$D$1001,1,0))=A481,"","X"))</f>
        <v/>
      </c>
    </row>
    <row r="482" spans="1:8" x14ac:dyDescent="0.3">
      <c r="A482" s="17">
        <f t="shared" si="14"/>
        <v>481</v>
      </c>
      <c r="E482" s="93" t="str">
        <f t="shared" si="15"/>
        <v/>
      </c>
      <c r="H482" s="67" t="str">
        <f>IF(B482="","",IF(IF(ISNA(VLOOKUP(A482,RESULTS!$D$2:$D$1001,1,0)),"",VLOOKUP(A482,RESULTS!$D$2:$D$1001,1,0))=A482,"","X"))</f>
        <v/>
      </c>
    </row>
    <row r="483" spans="1:8" x14ac:dyDescent="0.3">
      <c r="A483" s="17">
        <f t="shared" si="14"/>
        <v>482</v>
      </c>
      <c r="E483" s="93" t="str">
        <f t="shared" si="15"/>
        <v/>
      </c>
      <c r="H483" s="67" t="str">
        <f>IF(B483="","",IF(IF(ISNA(VLOOKUP(A483,RESULTS!$D$2:$D$1001,1,0)),"",VLOOKUP(A483,RESULTS!$D$2:$D$1001,1,0))=A483,"","X"))</f>
        <v/>
      </c>
    </row>
    <row r="484" spans="1:8" x14ac:dyDescent="0.3">
      <c r="A484" s="17">
        <f t="shared" si="14"/>
        <v>483</v>
      </c>
      <c r="E484" s="93" t="str">
        <f t="shared" si="15"/>
        <v/>
      </c>
      <c r="H484" s="67" t="str">
        <f>IF(B484="","",IF(IF(ISNA(VLOOKUP(A484,RESULTS!$D$2:$D$1001,1,0)),"",VLOOKUP(A484,RESULTS!$D$2:$D$1001,1,0))=A484,"","X"))</f>
        <v/>
      </c>
    </row>
    <row r="485" spans="1:8" x14ac:dyDescent="0.3">
      <c r="A485" s="17">
        <f t="shared" si="14"/>
        <v>484</v>
      </c>
      <c r="E485" s="93" t="str">
        <f t="shared" si="15"/>
        <v/>
      </c>
      <c r="H485" s="67" t="str">
        <f>IF(B485="","",IF(IF(ISNA(VLOOKUP(A485,RESULTS!$D$2:$D$1001,1,0)),"",VLOOKUP(A485,RESULTS!$D$2:$D$1001,1,0))=A485,"","X"))</f>
        <v/>
      </c>
    </row>
    <row r="486" spans="1:8" x14ac:dyDescent="0.3">
      <c r="A486" s="17">
        <f t="shared" si="14"/>
        <v>485</v>
      </c>
      <c r="E486" s="93" t="str">
        <f t="shared" si="15"/>
        <v/>
      </c>
      <c r="H486" s="67" t="str">
        <f>IF(B486="","",IF(IF(ISNA(VLOOKUP(A486,RESULTS!$D$2:$D$1001,1,0)),"",VLOOKUP(A486,RESULTS!$D$2:$D$1001,1,0))=A486,"","X"))</f>
        <v/>
      </c>
    </row>
    <row r="487" spans="1:8" x14ac:dyDescent="0.3">
      <c r="A487" s="17">
        <f t="shared" si="14"/>
        <v>486</v>
      </c>
      <c r="E487" s="93" t="str">
        <f t="shared" si="15"/>
        <v/>
      </c>
      <c r="H487" s="67" t="str">
        <f>IF(B487="","",IF(IF(ISNA(VLOOKUP(A487,RESULTS!$D$2:$D$1001,1,0)),"",VLOOKUP(A487,RESULTS!$D$2:$D$1001,1,0))=A487,"","X"))</f>
        <v/>
      </c>
    </row>
    <row r="488" spans="1:8" x14ac:dyDescent="0.3">
      <c r="A488" s="17">
        <f t="shared" si="14"/>
        <v>487</v>
      </c>
      <c r="E488" s="93" t="str">
        <f t="shared" si="15"/>
        <v/>
      </c>
      <c r="H488" s="67" t="str">
        <f>IF(B488="","",IF(IF(ISNA(VLOOKUP(A488,RESULTS!$D$2:$D$1001,1,0)),"",VLOOKUP(A488,RESULTS!$D$2:$D$1001,1,0))=A488,"","X"))</f>
        <v/>
      </c>
    </row>
    <row r="489" spans="1:8" x14ac:dyDescent="0.3">
      <c r="A489" s="17">
        <f t="shared" si="14"/>
        <v>488</v>
      </c>
      <c r="E489" s="93" t="str">
        <f t="shared" si="15"/>
        <v/>
      </c>
      <c r="H489" s="67" t="str">
        <f>IF(B489="","",IF(IF(ISNA(VLOOKUP(A489,RESULTS!$D$2:$D$1001,1,0)),"",VLOOKUP(A489,RESULTS!$D$2:$D$1001,1,0))=A489,"","X"))</f>
        <v/>
      </c>
    </row>
    <row r="490" spans="1:8" x14ac:dyDescent="0.3">
      <c r="A490" s="17">
        <f t="shared" si="14"/>
        <v>489</v>
      </c>
      <c r="E490" s="93" t="str">
        <f t="shared" si="15"/>
        <v/>
      </c>
      <c r="H490" s="67" t="str">
        <f>IF(B490="","",IF(IF(ISNA(VLOOKUP(A490,RESULTS!$D$2:$D$1001,1,0)),"",VLOOKUP(A490,RESULTS!$D$2:$D$1001,1,0))=A490,"","X"))</f>
        <v/>
      </c>
    </row>
    <row r="491" spans="1:8" x14ac:dyDescent="0.3">
      <c r="A491" s="17">
        <f t="shared" si="14"/>
        <v>490</v>
      </c>
      <c r="E491" s="93" t="str">
        <f t="shared" si="15"/>
        <v/>
      </c>
      <c r="H491" s="67" t="str">
        <f>IF(B491="","",IF(IF(ISNA(VLOOKUP(A491,RESULTS!$D$2:$D$1001,1,0)),"",VLOOKUP(A491,RESULTS!$D$2:$D$1001,1,0))=A491,"","X"))</f>
        <v/>
      </c>
    </row>
    <row r="492" spans="1:8" x14ac:dyDescent="0.3">
      <c r="A492" s="17">
        <f t="shared" si="14"/>
        <v>491</v>
      </c>
      <c r="E492" s="93" t="str">
        <f t="shared" si="15"/>
        <v/>
      </c>
      <c r="H492" s="67" t="str">
        <f>IF(B492="","",IF(IF(ISNA(VLOOKUP(A492,RESULTS!$D$2:$D$1001,1,0)),"",VLOOKUP(A492,RESULTS!$D$2:$D$1001,1,0))=A492,"","X"))</f>
        <v/>
      </c>
    </row>
    <row r="493" spans="1:8" x14ac:dyDescent="0.3">
      <c r="A493" s="17">
        <f t="shared" si="14"/>
        <v>492</v>
      </c>
      <c r="E493" s="93" t="str">
        <f t="shared" si="15"/>
        <v/>
      </c>
      <c r="H493" s="67" t="str">
        <f>IF(B493="","",IF(IF(ISNA(VLOOKUP(A493,RESULTS!$D$2:$D$1001,1,0)),"",VLOOKUP(A493,RESULTS!$D$2:$D$1001,1,0))=A493,"","X"))</f>
        <v/>
      </c>
    </row>
    <row r="494" spans="1:8" x14ac:dyDescent="0.3">
      <c r="A494" s="17">
        <f t="shared" si="14"/>
        <v>493</v>
      </c>
      <c r="E494" s="93" t="str">
        <f t="shared" si="15"/>
        <v/>
      </c>
      <c r="H494" s="67" t="str">
        <f>IF(B494="","",IF(IF(ISNA(VLOOKUP(A494,RESULTS!$D$2:$D$1001,1,0)),"",VLOOKUP(A494,RESULTS!$D$2:$D$1001,1,0))=A494,"","X"))</f>
        <v/>
      </c>
    </row>
    <row r="495" spans="1:8" x14ac:dyDescent="0.3">
      <c r="A495" s="17">
        <f t="shared" si="14"/>
        <v>494</v>
      </c>
      <c r="E495" s="93" t="str">
        <f t="shared" si="15"/>
        <v/>
      </c>
      <c r="H495" s="67" t="str">
        <f>IF(B495="","",IF(IF(ISNA(VLOOKUP(A495,RESULTS!$D$2:$D$1001,1,0)),"",VLOOKUP(A495,RESULTS!$D$2:$D$1001,1,0))=A495,"","X"))</f>
        <v/>
      </c>
    </row>
    <row r="496" spans="1:8" x14ac:dyDescent="0.3">
      <c r="A496" s="17">
        <f t="shared" si="14"/>
        <v>495</v>
      </c>
      <c r="E496" s="93" t="str">
        <f t="shared" si="15"/>
        <v/>
      </c>
      <c r="H496" s="67" t="str">
        <f>IF(B496="","",IF(IF(ISNA(VLOOKUP(A496,RESULTS!$D$2:$D$1001,1,0)),"",VLOOKUP(A496,RESULTS!$D$2:$D$1001,1,0))=A496,"","X"))</f>
        <v/>
      </c>
    </row>
    <row r="497" spans="1:8" x14ac:dyDescent="0.3">
      <c r="A497" s="17">
        <f t="shared" si="14"/>
        <v>496</v>
      </c>
      <c r="E497" s="93" t="str">
        <f t="shared" si="15"/>
        <v/>
      </c>
      <c r="H497" s="67" t="str">
        <f>IF(B497="","",IF(IF(ISNA(VLOOKUP(A497,RESULTS!$D$2:$D$1001,1,0)),"",VLOOKUP(A497,RESULTS!$D$2:$D$1001,1,0))=A497,"","X"))</f>
        <v/>
      </c>
    </row>
    <row r="498" spans="1:8" x14ac:dyDescent="0.3">
      <c r="A498" s="17">
        <f t="shared" si="14"/>
        <v>497</v>
      </c>
      <c r="E498" s="93" t="str">
        <f t="shared" si="15"/>
        <v/>
      </c>
      <c r="H498" s="67" t="str">
        <f>IF(B498="","",IF(IF(ISNA(VLOOKUP(A498,RESULTS!$D$2:$D$1001,1,0)),"",VLOOKUP(A498,RESULTS!$D$2:$D$1001,1,0))=A498,"","X"))</f>
        <v/>
      </c>
    </row>
    <row r="499" spans="1:8" x14ac:dyDescent="0.3">
      <c r="A499" s="17">
        <f t="shared" si="14"/>
        <v>498</v>
      </c>
      <c r="E499" s="93" t="str">
        <f t="shared" si="15"/>
        <v/>
      </c>
      <c r="H499" s="67" t="str">
        <f>IF(B499="","",IF(IF(ISNA(VLOOKUP(A499,RESULTS!$D$2:$D$1001,1,0)),"",VLOOKUP(A499,RESULTS!$D$2:$D$1001,1,0))=A499,"","X"))</f>
        <v/>
      </c>
    </row>
    <row r="500" spans="1:8" x14ac:dyDescent="0.3">
      <c r="A500" s="17">
        <f t="shared" si="14"/>
        <v>499</v>
      </c>
      <c r="E500" s="93" t="str">
        <f t="shared" si="15"/>
        <v/>
      </c>
      <c r="H500" s="67" t="str">
        <f>IF(B500="","",IF(IF(ISNA(VLOOKUP(A500,RESULTS!$D$2:$D$1001,1,0)),"",VLOOKUP(A500,RESULTS!$D$2:$D$1001,1,0))=A500,"","X"))</f>
        <v/>
      </c>
    </row>
    <row r="501" spans="1:8" x14ac:dyDescent="0.3">
      <c r="A501" s="17">
        <f t="shared" si="14"/>
        <v>500</v>
      </c>
      <c r="E501" s="93" t="str">
        <f t="shared" si="15"/>
        <v/>
      </c>
      <c r="H501" s="67" t="str">
        <f>IF(B501="","",IF(IF(ISNA(VLOOKUP(A501,RESULTS!$D$2:$D$1001,1,0)),"",VLOOKUP(A501,RESULTS!$D$2:$D$1001,1,0))=A501,"","X"))</f>
        <v/>
      </c>
    </row>
    <row r="502" spans="1:8" x14ac:dyDescent="0.3">
      <c r="A502" s="17">
        <f t="shared" si="14"/>
        <v>501</v>
      </c>
      <c r="E502" s="93" t="str">
        <f t="shared" si="15"/>
        <v/>
      </c>
      <c r="H502" s="67" t="str">
        <f>IF(B502="","",IF(IF(ISNA(VLOOKUP(A502,RESULTS!$D$2:$D$1001,1,0)),"",VLOOKUP(A502,RESULTS!$D$2:$D$1001,1,0))=A502,"","X"))</f>
        <v/>
      </c>
    </row>
    <row r="503" spans="1:8" x14ac:dyDescent="0.3">
      <c r="A503" s="17">
        <f t="shared" si="14"/>
        <v>502</v>
      </c>
      <c r="E503" s="93" t="str">
        <f t="shared" si="15"/>
        <v/>
      </c>
      <c r="H503" s="67" t="str">
        <f>IF(B503="","",IF(IF(ISNA(VLOOKUP(A503,RESULTS!$D$2:$D$1001,1,0)),"",VLOOKUP(A503,RESULTS!$D$2:$D$1001,1,0))=A503,"","X"))</f>
        <v/>
      </c>
    </row>
    <row r="504" spans="1:8" x14ac:dyDescent="0.3">
      <c r="A504" s="17">
        <f t="shared" si="14"/>
        <v>503</v>
      </c>
      <c r="E504" s="93" t="str">
        <f t="shared" si="15"/>
        <v/>
      </c>
      <c r="H504" s="67" t="str">
        <f>IF(B504="","",IF(IF(ISNA(VLOOKUP(A504,RESULTS!$D$2:$D$1001,1,0)),"",VLOOKUP(A504,RESULTS!$D$2:$D$1001,1,0))=A504,"","X"))</f>
        <v/>
      </c>
    </row>
    <row r="505" spans="1:8" x14ac:dyDescent="0.3">
      <c r="A505" s="17">
        <f t="shared" si="14"/>
        <v>504</v>
      </c>
      <c r="E505" s="93" t="str">
        <f t="shared" si="15"/>
        <v/>
      </c>
      <c r="H505" s="67" t="str">
        <f>IF(B505="","",IF(IF(ISNA(VLOOKUP(A505,RESULTS!$D$2:$D$1001,1,0)),"",VLOOKUP(A505,RESULTS!$D$2:$D$1001,1,0))=A505,"","X"))</f>
        <v/>
      </c>
    </row>
    <row r="506" spans="1:8" x14ac:dyDescent="0.3">
      <c r="A506" s="17">
        <f t="shared" si="14"/>
        <v>505</v>
      </c>
      <c r="E506" s="93" t="str">
        <f t="shared" si="15"/>
        <v/>
      </c>
      <c r="H506" s="67" t="str">
        <f>IF(B506="","",IF(IF(ISNA(VLOOKUP(A506,RESULTS!$D$2:$D$1001,1,0)),"",VLOOKUP(A506,RESULTS!$D$2:$D$1001,1,0))=A506,"","X"))</f>
        <v/>
      </c>
    </row>
    <row r="507" spans="1:8" x14ac:dyDescent="0.3">
      <c r="A507" s="17">
        <f t="shared" si="14"/>
        <v>506</v>
      </c>
      <c r="E507" s="93" t="str">
        <f t="shared" si="15"/>
        <v/>
      </c>
      <c r="H507" s="67" t="str">
        <f>IF(B507="","",IF(IF(ISNA(VLOOKUP(A507,RESULTS!$D$2:$D$1001,1,0)),"",VLOOKUP(A507,RESULTS!$D$2:$D$1001,1,0))=A507,"","X"))</f>
        <v/>
      </c>
    </row>
    <row r="508" spans="1:8" x14ac:dyDescent="0.3">
      <c r="A508" s="17">
        <f t="shared" si="14"/>
        <v>507</v>
      </c>
      <c r="E508" s="93" t="str">
        <f t="shared" si="15"/>
        <v/>
      </c>
      <c r="H508" s="67" t="str">
        <f>IF(B508="","",IF(IF(ISNA(VLOOKUP(A508,RESULTS!$D$2:$D$1001,1,0)),"",VLOOKUP(A508,RESULTS!$D$2:$D$1001,1,0))=A508,"","X"))</f>
        <v/>
      </c>
    </row>
    <row r="509" spans="1:8" x14ac:dyDescent="0.3">
      <c r="A509" s="17">
        <f t="shared" si="14"/>
        <v>508</v>
      </c>
      <c r="E509" s="93" t="str">
        <f t="shared" si="15"/>
        <v/>
      </c>
      <c r="H509" s="67" t="str">
        <f>IF(B509="","",IF(IF(ISNA(VLOOKUP(A509,RESULTS!$D$2:$D$1001,1,0)),"",VLOOKUP(A509,RESULTS!$D$2:$D$1001,1,0))=A509,"","X"))</f>
        <v/>
      </c>
    </row>
    <row r="510" spans="1:8" x14ac:dyDescent="0.3">
      <c r="A510" s="17">
        <f t="shared" si="14"/>
        <v>509</v>
      </c>
      <c r="E510" s="93" t="str">
        <f t="shared" si="15"/>
        <v/>
      </c>
      <c r="H510" s="67" t="str">
        <f>IF(B510="","",IF(IF(ISNA(VLOOKUP(A510,RESULTS!$D$2:$D$1001,1,0)),"",VLOOKUP(A510,RESULTS!$D$2:$D$1001,1,0))=A510,"","X"))</f>
        <v/>
      </c>
    </row>
    <row r="511" spans="1:8" x14ac:dyDescent="0.3">
      <c r="A511" s="17">
        <f t="shared" si="14"/>
        <v>510</v>
      </c>
      <c r="E511" s="93" t="str">
        <f t="shared" si="15"/>
        <v/>
      </c>
      <c r="H511" s="67" t="str">
        <f>IF(B511="","",IF(IF(ISNA(VLOOKUP(A511,RESULTS!$D$2:$D$1001,1,0)),"",VLOOKUP(A511,RESULTS!$D$2:$D$1001,1,0))=A511,"","X"))</f>
        <v/>
      </c>
    </row>
    <row r="512" spans="1:8" x14ac:dyDescent="0.3">
      <c r="A512" s="17">
        <f t="shared" si="14"/>
        <v>511</v>
      </c>
      <c r="E512" s="93" t="str">
        <f t="shared" si="15"/>
        <v/>
      </c>
      <c r="H512" s="67" t="str">
        <f>IF(B512="","",IF(IF(ISNA(VLOOKUP(A512,RESULTS!$D$2:$D$1001,1,0)),"",VLOOKUP(A512,RESULTS!$D$2:$D$1001,1,0))=A512,"","X"))</f>
        <v/>
      </c>
    </row>
    <row r="513" spans="1:8" x14ac:dyDescent="0.3">
      <c r="A513" s="17">
        <f t="shared" si="14"/>
        <v>512</v>
      </c>
      <c r="E513" s="93" t="str">
        <f t="shared" si="15"/>
        <v/>
      </c>
      <c r="H513" s="67" t="str">
        <f>IF(B513="","",IF(IF(ISNA(VLOOKUP(A513,RESULTS!$D$2:$D$1001,1,0)),"",VLOOKUP(A513,RESULTS!$D$2:$D$1001,1,0))=A513,"","X"))</f>
        <v/>
      </c>
    </row>
    <row r="514" spans="1:8" x14ac:dyDescent="0.3">
      <c r="A514" s="17">
        <f t="shared" si="14"/>
        <v>513</v>
      </c>
      <c r="E514" s="93" t="str">
        <f t="shared" si="15"/>
        <v/>
      </c>
      <c r="H514" s="67" t="str">
        <f>IF(B514="","",IF(IF(ISNA(VLOOKUP(A514,RESULTS!$D$2:$D$1001,1,0)),"",VLOOKUP(A514,RESULTS!$D$2:$D$1001,1,0))=A514,"","X"))</f>
        <v/>
      </c>
    </row>
    <row r="515" spans="1:8" x14ac:dyDescent="0.3">
      <c r="A515" s="17">
        <f t="shared" ref="A515:A578" si="16">A514+1</f>
        <v>514</v>
      </c>
      <c r="E515" s="93" t="str">
        <f t="shared" si="15"/>
        <v/>
      </c>
      <c r="H515" s="67" t="str">
        <f>IF(B515="","",IF(IF(ISNA(VLOOKUP(A515,RESULTS!$D$2:$D$1001,1,0)),"",VLOOKUP(A515,RESULTS!$D$2:$D$1001,1,0))=A515,"","X"))</f>
        <v/>
      </c>
    </row>
    <row r="516" spans="1:8" x14ac:dyDescent="0.3">
      <c r="A516" s="17">
        <f t="shared" si="16"/>
        <v>515</v>
      </c>
      <c r="E516" s="93" t="str">
        <f t="shared" si="15"/>
        <v/>
      </c>
      <c r="H516" s="67" t="str">
        <f>IF(B516="","",IF(IF(ISNA(VLOOKUP(A516,RESULTS!$D$2:$D$1001,1,0)),"",VLOOKUP(A516,RESULTS!$D$2:$D$1001,1,0))=A516,"","X"))</f>
        <v/>
      </c>
    </row>
    <row r="517" spans="1:8" x14ac:dyDescent="0.3">
      <c r="A517" s="17">
        <f t="shared" si="16"/>
        <v>516</v>
      </c>
      <c r="E517" s="93" t="str">
        <f t="shared" si="15"/>
        <v/>
      </c>
      <c r="H517" s="67" t="str">
        <f>IF(B517="","",IF(IF(ISNA(VLOOKUP(A517,RESULTS!$D$2:$D$1001,1,0)),"",VLOOKUP(A517,RESULTS!$D$2:$D$1001,1,0))=A517,"","X"))</f>
        <v/>
      </c>
    </row>
    <row r="518" spans="1:8" x14ac:dyDescent="0.3">
      <c r="A518" s="17">
        <f t="shared" si="16"/>
        <v>517</v>
      </c>
      <c r="E518" s="93" t="str">
        <f t="shared" si="15"/>
        <v/>
      </c>
      <c r="H518" s="67" t="str">
        <f>IF(B518="","",IF(IF(ISNA(VLOOKUP(A518,RESULTS!$D$2:$D$1001,1,0)),"",VLOOKUP(A518,RESULTS!$D$2:$D$1001,1,0))=A518,"","X"))</f>
        <v/>
      </c>
    </row>
    <row r="519" spans="1:8" x14ac:dyDescent="0.3">
      <c r="A519" s="17">
        <f t="shared" si="16"/>
        <v>518</v>
      </c>
      <c r="E519" s="93" t="str">
        <f t="shared" si="15"/>
        <v/>
      </c>
      <c r="H519" s="67" t="str">
        <f>IF(B519="","",IF(IF(ISNA(VLOOKUP(A519,RESULTS!$D$2:$D$1001,1,0)),"",VLOOKUP(A519,RESULTS!$D$2:$D$1001,1,0))=A519,"","X"))</f>
        <v/>
      </c>
    </row>
    <row r="520" spans="1:8" x14ac:dyDescent="0.3">
      <c r="A520" s="17">
        <f t="shared" si="16"/>
        <v>519</v>
      </c>
      <c r="E520" s="93" t="str">
        <f t="shared" si="15"/>
        <v/>
      </c>
      <c r="H520" s="67" t="str">
        <f>IF(B520="","",IF(IF(ISNA(VLOOKUP(A520,RESULTS!$D$2:$D$1001,1,0)),"",VLOOKUP(A520,RESULTS!$D$2:$D$1001,1,0))=A520,"","X"))</f>
        <v/>
      </c>
    </row>
    <row r="521" spans="1:8" x14ac:dyDescent="0.3">
      <c r="A521" s="17">
        <f t="shared" si="16"/>
        <v>520</v>
      </c>
      <c r="E521" s="93" t="str">
        <f t="shared" ref="E521:E584" si="17">LEFT(D521,1)</f>
        <v/>
      </c>
      <c r="H521" s="67" t="str">
        <f>IF(B521="","",IF(IF(ISNA(VLOOKUP(A521,RESULTS!$D$2:$D$1001,1,0)),"",VLOOKUP(A521,RESULTS!$D$2:$D$1001,1,0))=A521,"","X"))</f>
        <v/>
      </c>
    </row>
    <row r="522" spans="1:8" x14ac:dyDescent="0.3">
      <c r="A522" s="17">
        <f t="shared" si="16"/>
        <v>521</v>
      </c>
      <c r="E522" s="93" t="str">
        <f t="shared" si="17"/>
        <v/>
      </c>
      <c r="H522" s="67" t="str">
        <f>IF(B522="","",IF(IF(ISNA(VLOOKUP(A522,RESULTS!$D$2:$D$1001,1,0)),"",VLOOKUP(A522,RESULTS!$D$2:$D$1001,1,0))=A522,"","X"))</f>
        <v/>
      </c>
    </row>
    <row r="523" spans="1:8" x14ac:dyDescent="0.3">
      <c r="A523" s="17">
        <f t="shared" si="16"/>
        <v>522</v>
      </c>
      <c r="E523" s="93" t="str">
        <f t="shared" si="17"/>
        <v/>
      </c>
      <c r="H523" s="67" t="str">
        <f>IF(B523="","",IF(IF(ISNA(VLOOKUP(A523,RESULTS!$D$2:$D$1001,1,0)),"",VLOOKUP(A523,RESULTS!$D$2:$D$1001,1,0))=A523,"","X"))</f>
        <v/>
      </c>
    </row>
    <row r="524" spans="1:8" x14ac:dyDescent="0.3">
      <c r="A524" s="17">
        <f t="shared" si="16"/>
        <v>523</v>
      </c>
      <c r="E524" s="93" t="str">
        <f t="shared" si="17"/>
        <v/>
      </c>
      <c r="H524" s="67" t="str">
        <f>IF(B524="","",IF(IF(ISNA(VLOOKUP(A524,RESULTS!$D$2:$D$1001,1,0)),"",VLOOKUP(A524,RESULTS!$D$2:$D$1001,1,0))=A524,"","X"))</f>
        <v/>
      </c>
    </row>
    <row r="525" spans="1:8" x14ac:dyDescent="0.3">
      <c r="A525" s="17">
        <f t="shared" si="16"/>
        <v>524</v>
      </c>
      <c r="E525" s="93" t="str">
        <f t="shared" si="17"/>
        <v/>
      </c>
      <c r="H525" s="67" t="str">
        <f>IF(B525="","",IF(IF(ISNA(VLOOKUP(A525,RESULTS!$D$2:$D$1001,1,0)),"",VLOOKUP(A525,RESULTS!$D$2:$D$1001,1,0))=A525,"","X"))</f>
        <v/>
      </c>
    </row>
    <row r="526" spans="1:8" x14ac:dyDescent="0.3">
      <c r="A526" s="17">
        <f t="shared" si="16"/>
        <v>525</v>
      </c>
      <c r="E526" s="93" t="str">
        <f t="shared" si="17"/>
        <v/>
      </c>
      <c r="H526" s="67" t="str">
        <f>IF(B526="","",IF(IF(ISNA(VLOOKUP(A526,RESULTS!$D$2:$D$1001,1,0)),"",VLOOKUP(A526,RESULTS!$D$2:$D$1001,1,0))=A526,"","X"))</f>
        <v/>
      </c>
    </row>
    <row r="527" spans="1:8" x14ac:dyDescent="0.3">
      <c r="A527" s="17">
        <f t="shared" si="16"/>
        <v>526</v>
      </c>
      <c r="E527" s="93" t="str">
        <f t="shared" si="17"/>
        <v/>
      </c>
      <c r="H527" s="67" t="str">
        <f>IF(B527="","",IF(IF(ISNA(VLOOKUP(A527,RESULTS!$D$2:$D$1001,1,0)),"",VLOOKUP(A527,RESULTS!$D$2:$D$1001,1,0))=A527,"","X"))</f>
        <v/>
      </c>
    </row>
    <row r="528" spans="1:8" x14ac:dyDescent="0.3">
      <c r="A528" s="17">
        <f t="shared" si="16"/>
        <v>527</v>
      </c>
      <c r="E528" s="93" t="str">
        <f t="shared" si="17"/>
        <v/>
      </c>
      <c r="H528" s="67" t="str">
        <f>IF(B528="","",IF(IF(ISNA(VLOOKUP(A528,RESULTS!$D$2:$D$1001,1,0)),"",VLOOKUP(A528,RESULTS!$D$2:$D$1001,1,0))=A528,"","X"))</f>
        <v/>
      </c>
    </row>
    <row r="529" spans="1:8" x14ac:dyDescent="0.3">
      <c r="A529" s="17">
        <f t="shared" si="16"/>
        <v>528</v>
      </c>
      <c r="E529" s="93" t="str">
        <f t="shared" si="17"/>
        <v/>
      </c>
      <c r="H529" s="67" t="str">
        <f>IF(B529="","",IF(IF(ISNA(VLOOKUP(A529,RESULTS!$D$2:$D$1001,1,0)),"",VLOOKUP(A529,RESULTS!$D$2:$D$1001,1,0))=A529,"","X"))</f>
        <v/>
      </c>
    </row>
    <row r="530" spans="1:8" x14ac:dyDescent="0.3">
      <c r="A530" s="17">
        <f t="shared" si="16"/>
        <v>529</v>
      </c>
      <c r="E530" s="93" t="str">
        <f t="shared" si="17"/>
        <v/>
      </c>
      <c r="H530" s="67" t="str">
        <f>IF(B530="","",IF(IF(ISNA(VLOOKUP(A530,RESULTS!$D$2:$D$1001,1,0)),"",VLOOKUP(A530,RESULTS!$D$2:$D$1001,1,0))=A530,"","X"))</f>
        <v/>
      </c>
    </row>
    <row r="531" spans="1:8" x14ac:dyDescent="0.3">
      <c r="A531" s="17">
        <f t="shared" si="16"/>
        <v>530</v>
      </c>
      <c r="E531" s="93" t="str">
        <f t="shared" si="17"/>
        <v/>
      </c>
      <c r="H531" s="67" t="str">
        <f>IF(B531="","",IF(IF(ISNA(VLOOKUP(A531,RESULTS!$D$2:$D$1001,1,0)),"",VLOOKUP(A531,RESULTS!$D$2:$D$1001,1,0))=A531,"","X"))</f>
        <v/>
      </c>
    </row>
    <row r="532" spans="1:8" x14ac:dyDescent="0.3">
      <c r="A532" s="17">
        <f t="shared" si="16"/>
        <v>531</v>
      </c>
      <c r="E532" s="93" t="str">
        <f t="shared" si="17"/>
        <v/>
      </c>
      <c r="H532" s="67" t="str">
        <f>IF(B532="","",IF(IF(ISNA(VLOOKUP(A532,RESULTS!$D$2:$D$1001,1,0)),"",VLOOKUP(A532,RESULTS!$D$2:$D$1001,1,0))=A532,"","X"))</f>
        <v/>
      </c>
    </row>
    <row r="533" spans="1:8" x14ac:dyDescent="0.3">
      <c r="A533" s="17">
        <f t="shared" si="16"/>
        <v>532</v>
      </c>
      <c r="E533" s="93" t="str">
        <f t="shared" si="17"/>
        <v/>
      </c>
      <c r="H533" s="67" t="str">
        <f>IF(B533="","",IF(IF(ISNA(VLOOKUP(A533,RESULTS!$D$2:$D$1001,1,0)),"",VLOOKUP(A533,RESULTS!$D$2:$D$1001,1,0))=A533,"","X"))</f>
        <v/>
      </c>
    </row>
    <row r="534" spans="1:8" x14ac:dyDescent="0.3">
      <c r="A534" s="17">
        <f t="shared" si="16"/>
        <v>533</v>
      </c>
      <c r="E534" s="93" t="str">
        <f t="shared" si="17"/>
        <v/>
      </c>
      <c r="H534" s="67" t="str">
        <f>IF(B534="","",IF(IF(ISNA(VLOOKUP(A534,RESULTS!$D$2:$D$1001,1,0)),"",VLOOKUP(A534,RESULTS!$D$2:$D$1001,1,0))=A534,"","X"))</f>
        <v/>
      </c>
    </row>
    <row r="535" spans="1:8" x14ac:dyDescent="0.3">
      <c r="A535" s="17">
        <f t="shared" si="16"/>
        <v>534</v>
      </c>
      <c r="E535" s="93" t="str">
        <f t="shared" si="17"/>
        <v/>
      </c>
      <c r="H535" s="67" t="str">
        <f>IF(B535="","",IF(IF(ISNA(VLOOKUP(A535,RESULTS!$D$2:$D$1001,1,0)),"",VLOOKUP(A535,RESULTS!$D$2:$D$1001,1,0))=A535,"","X"))</f>
        <v/>
      </c>
    </row>
    <row r="536" spans="1:8" x14ac:dyDescent="0.3">
      <c r="A536" s="17">
        <f t="shared" si="16"/>
        <v>535</v>
      </c>
      <c r="E536" s="93" t="str">
        <f t="shared" si="17"/>
        <v/>
      </c>
      <c r="H536" s="67" t="str">
        <f>IF(B536="","",IF(IF(ISNA(VLOOKUP(A536,RESULTS!$D$2:$D$1001,1,0)),"",VLOOKUP(A536,RESULTS!$D$2:$D$1001,1,0))=A536,"","X"))</f>
        <v/>
      </c>
    </row>
    <row r="537" spans="1:8" x14ac:dyDescent="0.3">
      <c r="A537" s="17">
        <f t="shared" si="16"/>
        <v>536</v>
      </c>
      <c r="E537" s="93" t="str">
        <f t="shared" si="17"/>
        <v/>
      </c>
      <c r="H537" s="67" t="str">
        <f>IF(B537="","",IF(IF(ISNA(VLOOKUP(A537,RESULTS!$D$2:$D$1001,1,0)),"",VLOOKUP(A537,RESULTS!$D$2:$D$1001,1,0))=A537,"","X"))</f>
        <v/>
      </c>
    </row>
    <row r="538" spans="1:8" x14ac:dyDescent="0.3">
      <c r="A538" s="17">
        <f t="shared" si="16"/>
        <v>537</v>
      </c>
      <c r="E538" s="93" t="str">
        <f t="shared" si="17"/>
        <v/>
      </c>
      <c r="H538" s="67" t="str">
        <f>IF(B538="","",IF(IF(ISNA(VLOOKUP(A538,RESULTS!$D$2:$D$1001,1,0)),"",VLOOKUP(A538,RESULTS!$D$2:$D$1001,1,0))=A538,"","X"))</f>
        <v/>
      </c>
    </row>
    <row r="539" spans="1:8" x14ac:dyDescent="0.3">
      <c r="A539" s="17">
        <f t="shared" si="16"/>
        <v>538</v>
      </c>
      <c r="E539" s="93" t="str">
        <f t="shared" si="17"/>
        <v/>
      </c>
      <c r="H539" s="67" t="str">
        <f>IF(B539="","",IF(IF(ISNA(VLOOKUP(A539,RESULTS!$D$2:$D$1001,1,0)),"",VLOOKUP(A539,RESULTS!$D$2:$D$1001,1,0))=A539,"","X"))</f>
        <v/>
      </c>
    </row>
    <row r="540" spans="1:8" x14ac:dyDescent="0.3">
      <c r="A540" s="17">
        <f t="shared" si="16"/>
        <v>539</v>
      </c>
      <c r="E540" s="93" t="str">
        <f t="shared" si="17"/>
        <v/>
      </c>
      <c r="H540" s="67" t="str">
        <f>IF(B540="","",IF(IF(ISNA(VLOOKUP(A540,RESULTS!$D$2:$D$1001,1,0)),"",VLOOKUP(A540,RESULTS!$D$2:$D$1001,1,0))=A540,"","X"))</f>
        <v/>
      </c>
    </row>
    <row r="541" spans="1:8" x14ac:dyDescent="0.3">
      <c r="A541" s="17">
        <f t="shared" si="16"/>
        <v>540</v>
      </c>
      <c r="E541" s="93" t="str">
        <f t="shared" si="17"/>
        <v/>
      </c>
      <c r="H541" s="67" t="str">
        <f>IF(B541="","",IF(IF(ISNA(VLOOKUP(A541,RESULTS!$D$2:$D$1001,1,0)),"",VLOOKUP(A541,RESULTS!$D$2:$D$1001,1,0))=A541,"","X"))</f>
        <v/>
      </c>
    </row>
    <row r="542" spans="1:8" x14ac:dyDescent="0.3">
      <c r="A542" s="17">
        <f t="shared" si="16"/>
        <v>541</v>
      </c>
      <c r="E542" s="93" t="str">
        <f t="shared" si="17"/>
        <v/>
      </c>
      <c r="H542" s="67" t="str">
        <f>IF(B542="","",IF(IF(ISNA(VLOOKUP(A542,RESULTS!$D$2:$D$1001,1,0)),"",VLOOKUP(A542,RESULTS!$D$2:$D$1001,1,0))=A542,"","X"))</f>
        <v/>
      </c>
    </row>
    <row r="543" spans="1:8" x14ac:dyDescent="0.3">
      <c r="A543" s="17">
        <f t="shared" si="16"/>
        <v>542</v>
      </c>
      <c r="E543" s="93" t="str">
        <f t="shared" si="17"/>
        <v/>
      </c>
      <c r="H543" s="67" t="str">
        <f>IF(B543="","",IF(IF(ISNA(VLOOKUP(A543,RESULTS!$D$2:$D$1001,1,0)),"",VLOOKUP(A543,RESULTS!$D$2:$D$1001,1,0))=A543,"","X"))</f>
        <v/>
      </c>
    </row>
    <row r="544" spans="1:8" x14ac:dyDescent="0.3">
      <c r="A544" s="17">
        <f t="shared" si="16"/>
        <v>543</v>
      </c>
      <c r="E544" s="93" t="str">
        <f t="shared" si="17"/>
        <v/>
      </c>
      <c r="H544" s="67" t="str">
        <f>IF(B544="","",IF(IF(ISNA(VLOOKUP(A544,RESULTS!$D$2:$D$1001,1,0)),"",VLOOKUP(A544,RESULTS!$D$2:$D$1001,1,0))=A544,"","X"))</f>
        <v/>
      </c>
    </row>
    <row r="545" spans="1:8" x14ac:dyDescent="0.3">
      <c r="A545" s="17">
        <f t="shared" si="16"/>
        <v>544</v>
      </c>
      <c r="E545" s="93" t="str">
        <f t="shared" si="17"/>
        <v/>
      </c>
      <c r="H545" s="67" t="str">
        <f>IF(B545="","",IF(IF(ISNA(VLOOKUP(A545,RESULTS!$D$2:$D$1001,1,0)),"",VLOOKUP(A545,RESULTS!$D$2:$D$1001,1,0))=A545,"","X"))</f>
        <v/>
      </c>
    </row>
    <row r="546" spans="1:8" x14ac:dyDescent="0.3">
      <c r="A546" s="17">
        <f t="shared" si="16"/>
        <v>545</v>
      </c>
      <c r="E546" s="93" t="str">
        <f t="shared" si="17"/>
        <v/>
      </c>
      <c r="H546" s="67" t="str">
        <f>IF(B546="","",IF(IF(ISNA(VLOOKUP(A546,RESULTS!$D$2:$D$1001,1,0)),"",VLOOKUP(A546,RESULTS!$D$2:$D$1001,1,0))=A546,"","X"))</f>
        <v/>
      </c>
    </row>
    <row r="547" spans="1:8" x14ac:dyDescent="0.3">
      <c r="A547" s="17">
        <f t="shared" si="16"/>
        <v>546</v>
      </c>
      <c r="E547" s="93" t="str">
        <f t="shared" si="17"/>
        <v/>
      </c>
      <c r="H547" s="67" t="str">
        <f>IF(B547="","",IF(IF(ISNA(VLOOKUP(A547,RESULTS!$D$2:$D$1001,1,0)),"",VLOOKUP(A547,RESULTS!$D$2:$D$1001,1,0))=A547,"","X"))</f>
        <v/>
      </c>
    </row>
    <row r="548" spans="1:8" x14ac:dyDescent="0.3">
      <c r="A548" s="17">
        <f t="shared" si="16"/>
        <v>547</v>
      </c>
      <c r="E548" s="93" t="str">
        <f t="shared" si="17"/>
        <v/>
      </c>
      <c r="H548" s="67" t="str">
        <f>IF(B548="","",IF(IF(ISNA(VLOOKUP(A548,RESULTS!$D$2:$D$1001,1,0)),"",VLOOKUP(A548,RESULTS!$D$2:$D$1001,1,0))=A548,"","X"))</f>
        <v/>
      </c>
    </row>
    <row r="549" spans="1:8" x14ac:dyDescent="0.3">
      <c r="A549" s="17">
        <f t="shared" si="16"/>
        <v>548</v>
      </c>
      <c r="E549" s="93" t="str">
        <f t="shared" si="17"/>
        <v/>
      </c>
      <c r="H549" s="67" t="str">
        <f>IF(B549="","",IF(IF(ISNA(VLOOKUP(A549,RESULTS!$D$2:$D$1001,1,0)),"",VLOOKUP(A549,RESULTS!$D$2:$D$1001,1,0))=A549,"","X"))</f>
        <v/>
      </c>
    </row>
    <row r="550" spans="1:8" x14ac:dyDescent="0.3">
      <c r="A550" s="17">
        <f t="shared" si="16"/>
        <v>549</v>
      </c>
      <c r="E550" s="93" t="str">
        <f t="shared" si="17"/>
        <v/>
      </c>
      <c r="H550" s="67" t="str">
        <f>IF(B550="","",IF(IF(ISNA(VLOOKUP(A550,RESULTS!$D$2:$D$1001,1,0)),"",VLOOKUP(A550,RESULTS!$D$2:$D$1001,1,0))=A550,"","X"))</f>
        <v/>
      </c>
    </row>
    <row r="551" spans="1:8" x14ac:dyDescent="0.3">
      <c r="A551" s="17">
        <f t="shared" si="16"/>
        <v>550</v>
      </c>
      <c r="E551" s="93" t="str">
        <f t="shared" si="17"/>
        <v/>
      </c>
      <c r="H551" s="67" t="str">
        <f>IF(B551="","",IF(IF(ISNA(VLOOKUP(A551,RESULTS!$D$2:$D$1001,1,0)),"",VLOOKUP(A551,RESULTS!$D$2:$D$1001,1,0))=A551,"","X"))</f>
        <v/>
      </c>
    </row>
    <row r="552" spans="1:8" x14ac:dyDescent="0.3">
      <c r="A552" s="17">
        <f t="shared" si="16"/>
        <v>551</v>
      </c>
      <c r="E552" s="93" t="str">
        <f t="shared" si="17"/>
        <v/>
      </c>
      <c r="H552" s="67" t="str">
        <f>IF(B552="","",IF(IF(ISNA(VLOOKUP(A552,RESULTS!$D$2:$D$1001,1,0)),"",VLOOKUP(A552,RESULTS!$D$2:$D$1001,1,0))=A552,"","X"))</f>
        <v/>
      </c>
    </row>
    <row r="553" spans="1:8" x14ac:dyDescent="0.3">
      <c r="A553" s="17">
        <f t="shared" si="16"/>
        <v>552</v>
      </c>
      <c r="E553" s="93" t="str">
        <f t="shared" si="17"/>
        <v/>
      </c>
      <c r="H553" s="67" t="str">
        <f>IF(B553="","",IF(IF(ISNA(VLOOKUP(A553,RESULTS!$D$2:$D$1001,1,0)),"",VLOOKUP(A553,RESULTS!$D$2:$D$1001,1,0))=A553,"","X"))</f>
        <v/>
      </c>
    </row>
    <row r="554" spans="1:8" x14ac:dyDescent="0.3">
      <c r="A554" s="17">
        <f t="shared" si="16"/>
        <v>553</v>
      </c>
      <c r="E554" s="93" t="str">
        <f t="shared" si="17"/>
        <v/>
      </c>
      <c r="H554" s="67" t="str">
        <f>IF(B554="","",IF(IF(ISNA(VLOOKUP(A554,RESULTS!$D$2:$D$1001,1,0)),"",VLOOKUP(A554,RESULTS!$D$2:$D$1001,1,0))=A554,"","X"))</f>
        <v/>
      </c>
    </row>
    <row r="555" spans="1:8" x14ac:dyDescent="0.3">
      <c r="A555" s="17">
        <f t="shared" si="16"/>
        <v>554</v>
      </c>
      <c r="E555" s="93" t="str">
        <f t="shared" si="17"/>
        <v/>
      </c>
      <c r="H555" s="67" t="str">
        <f>IF(B555="","",IF(IF(ISNA(VLOOKUP(A555,RESULTS!$D$2:$D$1001,1,0)),"",VLOOKUP(A555,RESULTS!$D$2:$D$1001,1,0))=A555,"","X"))</f>
        <v/>
      </c>
    </row>
    <row r="556" spans="1:8" x14ac:dyDescent="0.3">
      <c r="A556" s="17">
        <f t="shared" si="16"/>
        <v>555</v>
      </c>
      <c r="E556" s="93" t="str">
        <f t="shared" si="17"/>
        <v/>
      </c>
      <c r="H556" s="67" t="str">
        <f>IF(B556="","",IF(IF(ISNA(VLOOKUP(A556,RESULTS!$D$2:$D$1001,1,0)),"",VLOOKUP(A556,RESULTS!$D$2:$D$1001,1,0))=A556,"","X"))</f>
        <v/>
      </c>
    </row>
    <row r="557" spans="1:8" x14ac:dyDescent="0.3">
      <c r="A557" s="17">
        <f t="shared" si="16"/>
        <v>556</v>
      </c>
      <c r="E557" s="93" t="str">
        <f t="shared" si="17"/>
        <v/>
      </c>
      <c r="H557" s="67" t="str">
        <f>IF(B557="","",IF(IF(ISNA(VLOOKUP(A557,RESULTS!$D$2:$D$1001,1,0)),"",VLOOKUP(A557,RESULTS!$D$2:$D$1001,1,0))=A557,"","X"))</f>
        <v/>
      </c>
    </row>
    <row r="558" spans="1:8" x14ac:dyDescent="0.3">
      <c r="A558" s="17">
        <f t="shared" si="16"/>
        <v>557</v>
      </c>
      <c r="E558" s="93" t="str">
        <f t="shared" si="17"/>
        <v/>
      </c>
      <c r="H558" s="67" t="str">
        <f>IF(B558="","",IF(IF(ISNA(VLOOKUP(A558,RESULTS!$D$2:$D$1001,1,0)),"",VLOOKUP(A558,RESULTS!$D$2:$D$1001,1,0))=A558,"","X"))</f>
        <v/>
      </c>
    </row>
    <row r="559" spans="1:8" x14ac:dyDescent="0.3">
      <c r="A559" s="17">
        <f t="shared" si="16"/>
        <v>558</v>
      </c>
      <c r="E559" s="93" t="str">
        <f t="shared" si="17"/>
        <v/>
      </c>
      <c r="H559" s="67" t="str">
        <f>IF(B559="","",IF(IF(ISNA(VLOOKUP(A559,RESULTS!$D$2:$D$1001,1,0)),"",VLOOKUP(A559,RESULTS!$D$2:$D$1001,1,0))=A559,"","X"))</f>
        <v/>
      </c>
    </row>
    <row r="560" spans="1:8" x14ac:dyDescent="0.3">
      <c r="A560" s="17">
        <f t="shared" si="16"/>
        <v>559</v>
      </c>
      <c r="E560" s="93" t="str">
        <f t="shared" si="17"/>
        <v/>
      </c>
      <c r="H560" s="67" t="str">
        <f>IF(B560="","",IF(IF(ISNA(VLOOKUP(A560,RESULTS!$D$2:$D$1001,1,0)),"",VLOOKUP(A560,RESULTS!$D$2:$D$1001,1,0))=A560,"","X"))</f>
        <v/>
      </c>
    </row>
    <row r="561" spans="1:8" x14ac:dyDescent="0.3">
      <c r="A561" s="17">
        <f t="shared" si="16"/>
        <v>560</v>
      </c>
      <c r="E561" s="93" t="str">
        <f t="shared" si="17"/>
        <v/>
      </c>
      <c r="H561" s="67" t="str">
        <f>IF(B561="","",IF(IF(ISNA(VLOOKUP(A561,RESULTS!$D$2:$D$1001,1,0)),"",VLOOKUP(A561,RESULTS!$D$2:$D$1001,1,0))=A561,"","X"))</f>
        <v/>
      </c>
    </row>
    <row r="562" spans="1:8" x14ac:dyDescent="0.3">
      <c r="A562" s="17">
        <f t="shared" si="16"/>
        <v>561</v>
      </c>
      <c r="E562" s="93" t="str">
        <f t="shared" si="17"/>
        <v/>
      </c>
      <c r="H562" s="67" t="str">
        <f>IF(B562="","",IF(IF(ISNA(VLOOKUP(A562,RESULTS!$D$2:$D$1001,1,0)),"",VLOOKUP(A562,RESULTS!$D$2:$D$1001,1,0))=A562,"","X"))</f>
        <v/>
      </c>
    </row>
    <row r="563" spans="1:8" x14ac:dyDescent="0.3">
      <c r="A563" s="17">
        <f t="shared" si="16"/>
        <v>562</v>
      </c>
      <c r="E563" s="93" t="str">
        <f t="shared" si="17"/>
        <v/>
      </c>
      <c r="H563" s="67" t="str">
        <f>IF(B563="","",IF(IF(ISNA(VLOOKUP(A563,RESULTS!$D$2:$D$1001,1,0)),"",VLOOKUP(A563,RESULTS!$D$2:$D$1001,1,0))=A563,"","X"))</f>
        <v/>
      </c>
    </row>
    <row r="564" spans="1:8" x14ac:dyDescent="0.3">
      <c r="A564" s="17">
        <f t="shared" si="16"/>
        <v>563</v>
      </c>
      <c r="E564" s="93" t="str">
        <f t="shared" si="17"/>
        <v/>
      </c>
      <c r="H564" s="67" t="str">
        <f>IF(B564="","",IF(IF(ISNA(VLOOKUP(A564,RESULTS!$D$2:$D$1001,1,0)),"",VLOOKUP(A564,RESULTS!$D$2:$D$1001,1,0))=A564,"","X"))</f>
        <v/>
      </c>
    </row>
    <row r="565" spans="1:8" x14ac:dyDescent="0.3">
      <c r="A565" s="17">
        <f t="shared" si="16"/>
        <v>564</v>
      </c>
      <c r="E565" s="93" t="str">
        <f t="shared" si="17"/>
        <v/>
      </c>
      <c r="H565" s="67" t="str">
        <f>IF(B565="","",IF(IF(ISNA(VLOOKUP(A565,RESULTS!$D$2:$D$1001,1,0)),"",VLOOKUP(A565,RESULTS!$D$2:$D$1001,1,0))=A565,"","X"))</f>
        <v/>
      </c>
    </row>
    <row r="566" spans="1:8" x14ac:dyDescent="0.3">
      <c r="A566" s="17">
        <f t="shared" si="16"/>
        <v>565</v>
      </c>
      <c r="E566" s="93" t="str">
        <f t="shared" si="17"/>
        <v/>
      </c>
      <c r="H566" s="67" t="str">
        <f>IF(B566="","",IF(IF(ISNA(VLOOKUP(A566,RESULTS!$D$2:$D$1001,1,0)),"",VLOOKUP(A566,RESULTS!$D$2:$D$1001,1,0))=A566,"","X"))</f>
        <v/>
      </c>
    </row>
    <row r="567" spans="1:8" x14ac:dyDescent="0.3">
      <c r="A567" s="17">
        <f t="shared" si="16"/>
        <v>566</v>
      </c>
      <c r="E567" s="93" t="str">
        <f t="shared" si="17"/>
        <v/>
      </c>
      <c r="H567" s="67" t="str">
        <f>IF(B567="","",IF(IF(ISNA(VLOOKUP(A567,RESULTS!$D$2:$D$1001,1,0)),"",VLOOKUP(A567,RESULTS!$D$2:$D$1001,1,0))=A567,"","X"))</f>
        <v/>
      </c>
    </row>
    <row r="568" spans="1:8" x14ac:dyDescent="0.3">
      <c r="A568" s="17">
        <f t="shared" si="16"/>
        <v>567</v>
      </c>
      <c r="E568" s="93" t="str">
        <f t="shared" si="17"/>
        <v/>
      </c>
      <c r="H568" s="67" t="str">
        <f>IF(B568="","",IF(IF(ISNA(VLOOKUP(A568,RESULTS!$D$2:$D$1001,1,0)),"",VLOOKUP(A568,RESULTS!$D$2:$D$1001,1,0))=A568,"","X"))</f>
        <v/>
      </c>
    </row>
    <row r="569" spans="1:8" x14ac:dyDescent="0.3">
      <c r="A569" s="17">
        <f t="shared" si="16"/>
        <v>568</v>
      </c>
      <c r="E569" s="93" t="str">
        <f t="shared" si="17"/>
        <v/>
      </c>
      <c r="H569" s="67" t="str">
        <f>IF(B569="","",IF(IF(ISNA(VLOOKUP(A569,RESULTS!$D$2:$D$1001,1,0)),"",VLOOKUP(A569,RESULTS!$D$2:$D$1001,1,0))=A569,"","X"))</f>
        <v/>
      </c>
    </row>
    <row r="570" spans="1:8" x14ac:dyDescent="0.3">
      <c r="A570" s="17">
        <f t="shared" si="16"/>
        <v>569</v>
      </c>
      <c r="E570" s="93" t="str">
        <f t="shared" si="17"/>
        <v/>
      </c>
      <c r="H570" s="67" t="str">
        <f>IF(B570="","",IF(IF(ISNA(VLOOKUP(A570,RESULTS!$D$2:$D$1001,1,0)),"",VLOOKUP(A570,RESULTS!$D$2:$D$1001,1,0))=A570,"","X"))</f>
        <v/>
      </c>
    </row>
    <row r="571" spans="1:8" x14ac:dyDescent="0.3">
      <c r="A571" s="17">
        <f t="shared" si="16"/>
        <v>570</v>
      </c>
      <c r="E571" s="93" t="str">
        <f t="shared" si="17"/>
        <v/>
      </c>
      <c r="H571" s="67" t="str">
        <f>IF(B571="","",IF(IF(ISNA(VLOOKUP(A571,RESULTS!$D$2:$D$1001,1,0)),"",VLOOKUP(A571,RESULTS!$D$2:$D$1001,1,0))=A571,"","X"))</f>
        <v/>
      </c>
    </row>
    <row r="572" spans="1:8" x14ac:dyDescent="0.3">
      <c r="A572" s="17">
        <f t="shared" si="16"/>
        <v>571</v>
      </c>
      <c r="E572" s="93" t="str">
        <f t="shared" si="17"/>
        <v/>
      </c>
      <c r="H572" s="67" t="str">
        <f>IF(B572="","",IF(IF(ISNA(VLOOKUP(A572,RESULTS!$D$2:$D$1001,1,0)),"",VLOOKUP(A572,RESULTS!$D$2:$D$1001,1,0))=A572,"","X"))</f>
        <v/>
      </c>
    </row>
    <row r="573" spans="1:8" x14ac:dyDescent="0.3">
      <c r="A573" s="17">
        <f t="shared" si="16"/>
        <v>572</v>
      </c>
      <c r="E573" s="93" t="str">
        <f t="shared" si="17"/>
        <v/>
      </c>
      <c r="H573" s="67" t="str">
        <f>IF(B573="","",IF(IF(ISNA(VLOOKUP(A573,RESULTS!$D$2:$D$1001,1,0)),"",VLOOKUP(A573,RESULTS!$D$2:$D$1001,1,0))=A573,"","X"))</f>
        <v/>
      </c>
    </row>
    <row r="574" spans="1:8" x14ac:dyDescent="0.3">
      <c r="A574" s="17">
        <f t="shared" si="16"/>
        <v>573</v>
      </c>
      <c r="E574" s="93" t="str">
        <f t="shared" si="17"/>
        <v/>
      </c>
      <c r="H574" s="67" t="str">
        <f>IF(B574="","",IF(IF(ISNA(VLOOKUP(A574,RESULTS!$D$2:$D$1001,1,0)),"",VLOOKUP(A574,RESULTS!$D$2:$D$1001,1,0))=A574,"","X"))</f>
        <v/>
      </c>
    </row>
    <row r="575" spans="1:8" x14ac:dyDescent="0.3">
      <c r="A575" s="17">
        <f t="shared" si="16"/>
        <v>574</v>
      </c>
      <c r="E575" s="93" t="str">
        <f t="shared" si="17"/>
        <v/>
      </c>
      <c r="H575" s="67" t="str">
        <f>IF(B575="","",IF(IF(ISNA(VLOOKUP(A575,RESULTS!$D$2:$D$1001,1,0)),"",VLOOKUP(A575,RESULTS!$D$2:$D$1001,1,0))=A575,"","X"))</f>
        <v/>
      </c>
    </row>
    <row r="576" spans="1:8" x14ac:dyDescent="0.3">
      <c r="A576" s="17">
        <f t="shared" si="16"/>
        <v>575</v>
      </c>
      <c r="E576" s="93" t="str">
        <f t="shared" si="17"/>
        <v/>
      </c>
      <c r="H576" s="67" t="str">
        <f>IF(B576="","",IF(IF(ISNA(VLOOKUP(A576,RESULTS!$D$2:$D$1001,1,0)),"",VLOOKUP(A576,RESULTS!$D$2:$D$1001,1,0))=A576,"","X"))</f>
        <v/>
      </c>
    </row>
    <row r="577" spans="1:8" x14ac:dyDescent="0.3">
      <c r="A577" s="17">
        <f t="shared" si="16"/>
        <v>576</v>
      </c>
      <c r="E577" s="93" t="str">
        <f t="shared" si="17"/>
        <v/>
      </c>
      <c r="H577" s="67" t="str">
        <f>IF(B577="","",IF(IF(ISNA(VLOOKUP(A577,RESULTS!$D$2:$D$1001,1,0)),"",VLOOKUP(A577,RESULTS!$D$2:$D$1001,1,0))=A577,"","X"))</f>
        <v/>
      </c>
    </row>
    <row r="578" spans="1:8" x14ac:dyDescent="0.3">
      <c r="A578" s="17">
        <f t="shared" si="16"/>
        <v>577</v>
      </c>
      <c r="E578" s="93" t="str">
        <f t="shared" si="17"/>
        <v/>
      </c>
      <c r="H578" s="67" t="str">
        <f>IF(B578="","",IF(IF(ISNA(VLOOKUP(A578,RESULTS!$D$2:$D$1001,1,0)),"",VLOOKUP(A578,RESULTS!$D$2:$D$1001,1,0))=A578,"","X"))</f>
        <v/>
      </c>
    </row>
    <row r="579" spans="1:8" x14ac:dyDescent="0.3">
      <c r="A579" s="17">
        <f t="shared" ref="A579:A642" si="18">A578+1</f>
        <v>578</v>
      </c>
      <c r="E579" s="93" t="str">
        <f t="shared" si="17"/>
        <v/>
      </c>
      <c r="H579" s="67" t="str">
        <f>IF(B579="","",IF(IF(ISNA(VLOOKUP(A579,RESULTS!$D$2:$D$1001,1,0)),"",VLOOKUP(A579,RESULTS!$D$2:$D$1001,1,0))=A579,"","X"))</f>
        <v/>
      </c>
    </row>
    <row r="580" spans="1:8" x14ac:dyDescent="0.3">
      <c r="A580" s="17">
        <f t="shared" si="18"/>
        <v>579</v>
      </c>
      <c r="E580" s="93" t="str">
        <f t="shared" si="17"/>
        <v/>
      </c>
      <c r="H580" s="67" t="str">
        <f>IF(B580="","",IF(IF(ISNA(VLOOKUP(A580,RESULTS!$D$2:$D$1001,1,0)),"",VLOOKUP(A580,RESULTS!$D$2:$D$1001,1,0))=A580,"","X"))</f>
        <v/>
      </c>
    </row>
    <row r="581" spans="1:8" x14ac:dyDescent="0.3">
      <c r="A581" s="17">
        <f t="shared" si="18"/>
        <v>580</v>
      </c>
      <c r="E581" s="93" t="str">
        <f t="shared" si="17"/>
        <v/>
      </c>
      <c r="H581" s="67" t="str">
        <f>IF(B581="","",IF(IF(ISNA(VLOOKUP(A581,RESULTS!$D$2:$D$1001,1,0)),"",VLOOKUP(A581,RESULTS!$D$2:$D$1001,1,0))=A581,"","X"))</f>
        <v/>
      </c>
    </row>
    <row r="582" spans="1:8" x14ac:dyDescent="0.3">
      <c r="A582" s="17">
        <f t="shared" si="18"/>
        <v>581</v>
      </c>
      <c r="E582" s="93" t="str">
        <f t="shared" si="17"/>
        <v/>
      </c>
      <c r="H582" s="67" t="str">
        <f>IF(B582="","",IF(IF(ISNA(VLOOKUP(A582,RESULTS!$D$2:$D$1001,1,0)),"",VLOOKUP(A582,RESULTS!$D$2:$D$1001,1,0))=A582,"","X"))</f>
        <v/>
      </c>
    </row>
    <row r="583" spans="1:8" x14ac:dyDescent="0.3">
      <c r="A583" s="17">
        <f t="shared" si="18"/>
        <v>582</v>
      </c>
      <c r="E583" s="93" t="str">
        <f t="shared" si="17"/>
        <v/>
      </c>
      <c r="H583" s="67" t="str">
        <f>IF(B583="","",IF(IF(ISNA(VLOOKUP(A583,RESULTS!$D$2:$D$1001,1,0)),"",VLOOKUP(A583,RESULTS!$D$2:$D$1001,1,0))=A583,"","X"))</f>
        <v/>
      </c>
    </row>
    <row r="584" spans="1:8" x14ac:dyDescent="0.3">
      <c r="A584" s="17">
        <f t="shared" si="18"/>
        <v>583</v>
      </c>
      <c r="E584" s="93" t="str">
        <f t="shared" si="17"/>
        <v/>
      </c>
      <c r="H584" s="67" t="str">
        <f>IF(B584="","",IF(IF(ISNA(VLOOKUP(A584,RESULTS!$D$2:$D$1001,1,0)),"",VLOOKUP(A584,RESULTS!$D$2:$D$1001,1,0))=A584,"","X"))</f>
        <v/>
      </c>
    </row>
    <row r="585" spans="1:8" x14ac:dyDescent="0.3">
      <c r="A585" s="17">
        <f t="shared" si="18"/>
        <v>584</v>
      </c>
      <c r="E585" s="93" t="str">
        <f t="shared" ref="E585:E648" si="19">LEFT(D585,1)</f>
        <v/>
      </c>
      <c r="H585" s="67" t="str">
        <f>IF(B585="","",IF(IF(ISNA(VLOOKUP(A585,RESULTS!$D$2:$D$1001,1,0)),"",VLOOKUP(A585,RESULTS!$D$2:$D$1001,1,0))=A585,"","X"))</f>
        <v/>
      </c>
    </row>
    <row r="586" spans="1:8" x14ac:dyDescent="0.3">
      <c r="A586" s="17">
        <f t="shared" si="18"/>
        <v>585</v>
      </c>
      <c r="E586" s="93" t="str">
        <f t="shared" si="19"/>
        <v/>
      </c>
      <c r="H586" s="67" t="str">
        <f>IF(B586="","",IF(IF(ISNA(VLOOKUP(A586,RESULTS!$D$2:$D$1001,1,0)),"",VLOOKUP(A586,RESULTS!$D$2:$D$1001,1,0))=A586,"","X"))</f>
        <v/>
      </c>
    </row>
    <row r="587" spans="1:8" x14ac:dyDescent="0.3">
      <c r="A587" s="17">
        <f t="shared" si="18"/>
        <v>586</v>
      </c>
      <c r="E587" s="93" t="str">
        <f t="shared" si="19"/>
        <v/>
      </c>
      <c r="H587" s="67" t="str">
        <f>IF(B587="","",IF(IF(ISNA(VLOOKUP(A587,RESULTS!$D$2:$D$1001,1,0)),"",VLOOKUP(A587,RESULTS!$D$2:$D$1001,1,0))=A587,"","X"))</f>
        <v/>
      </c>
    </row>
    <row r="588" spans="1:8" x14ac:dyDescent="0.3">
      <c r="A588" s="17">
        <f t="shared" si="18"/>
        <v>587</v>
      </c>
      <c r="E588" s="93" t="str">
        <f t="shared" si="19"/>
        <v/>
      </c>
      <c r="H588" s="67" t="str">
        <f>IF(B588="","",IF(IF(ISNA(VLOOKUP(A588,RESULTS!$D$2:$D$1001,1,0)),"",VLOOKUP(A588,RESULTS!$D$2:$D$1001,1,0))=A588,"","X"))</f>
        <v/>
      </c>
    </row>
    <row r="589" spans="1:8" x14ac:dyDescent="0.3">
      <c r="A589" s="17">
        <f t="shared" si="18"/>
        <v>588</v>
      </c>
      <c r="E589" s="93" t="str">
        <f t="shared" si="19"/>
        <v/>
      </c>
      <c r="H589" s="67" t="str">
        <f>IF(B589="","",IF(IF(ISNA(VLOOKUP(A589,RESULTS!$D$2:$D$1001,1,0)),"",VLOOKUP(A589,RESULTS!$D$2:$D$1001,1,0))=A589,"","X"))</f>
        <v/>
      </c>
    </row>
    <row r="590" spans="1:8" x14ac:dyDescent="0.3">
      <c r="A590" s="17">
        <f t="shared" si="18"/>
        <v>589</v>
      </c>
      <c r="E590" s="93" t="str">
        <f t="shared" si="19"/>
        <v/>
      </c>
      <c r="H590" s="67" t="str">
        <f>IF(B590="","",IF(IF(ISNA(VLOOKUP(A590,RESULTS!$D$2:$D$1001,1,0)),"",VLOOKUP(A590,RESULTS!$D$2:$D$1001,1,0))=A590,"","X"))</f>
        <v/>
      </c>
    </row>
    <row r="591" spans="1:8" x14ac:dyDescent="0.3">
      <c r="A591" s="17">
        <f t="shared" si="18"/>
        <v>590</v>
      </c>
      <c r="E591" s="93" t="str">
        <f t="shared" si="19"/>
        <v/>
      </c>
      <c r="H591" s="67" t="str">
        <f>IF(B591="","",IF(IF(ISNA(VLOOKUP(A591,RESULTS!$D$2:$D$1001,1,0)),"",VLOOKUP(A591,RESULTS!$D$2:$D$1001,1,0))=A591,"","X"))</f>
        <v/>
      </c>
    </row>
    <row r="592" spans="1:8" x14ac:dyDescent="0.3">
      <c r="A592" s="17">
        <f t="shared" si="18"/>
        <v>591</v>
      </c>
      <c r="E592" s="93" t="str">
        <f t="shared" si="19"/>
        <v/>
      </c>
      <c r="H592" s="67" t="str">
        <f>IF(B592="","",IF(IF(ISNA(VLOOKUP(A592,RESULTS!$D$2:$D$1001,1,0)),"",VLOOKUP(A592,RESULTS!$D$2:$D$1001,1,0))=A592,"","X"))</f>
        <v/>
      </c>
    </row>
    <row r="593" spans="1:8" x14ac:dyDescent="0.3">
      <c r="A593" s="17">
        <f t="shared" si="18"/>
        <v>592</v>
      </c>
      <c r="E593" s="93" t="str">
        <f t="shared" si="19"/>
        <v/>
      </c>
      <c r="H593" s="67" t="str">
        <f>IF(B593="","",IF(IF(ISNA(VLOOKUP(A593,RESULTS!$D$2:$D$1001,1,0)),"",VLOOKUP(A593,RESULTS!$D$2:$D$1001,1,0))=A593,"","X"))</f>
        <v/>
      </c>
    </row>
    <row r="594" spans="1:8" x14ac:dyDescent="0.3">
      <c r="A594" s="17">
        <f t="shared" si="18"/>
        <v>593</v>
      </c>
      <c r="E594" s="93" t="str">
        <f t="shared" si="19"/>
        <v/>
      </c>
      <c r="H594" s="67" t="str">
        <f>IF(B594="","",IF(IF(ISNA(VLOOKUP(A594,RESULTS!$D$2:$D$1001,1,0)),"",VLOOKUP(A594,RESULTS!$D$2:$D$1001,1,0))=A594,"","X"))</f>
        <v/>
      </c>
    </row>
    <row r="595" spans="1:8" x14ac:dyDescent="0.3">
      <c r="A595" s="17">
        <f t="shared" si="18"/>
        <v>594</v>
      </c>
      <c r="E595" s="93" t="str">
        <f t="shared" si="19"/>
        <v/>
      </c>
      <c r="H595" s="67" t="str">
        <f>IF(B595="","",IF(IF(ISNA(VLOOKUP(A595,RESULTS!$D$2:$D$1001,1,0)),"",VLOOKUP(A595,RESULTS!$D$2:$D$1001,1,0))=A595,"","X"))</f>
        <v/>
      </c>
    </row>
    <row r="596" spans="1:8" x14ac:dyDescent="0.3">
      <c r="A596" s="17">
        <f t="shared" si="18"/>
        <v>595</v>
      </c>
      <c r="E596" s="93" t="str">
        <f t="shared" si="19"/>
        <v/>
      </c>
      <c r="H596" s="67" t="str">
        <f>IF(B596="","",IF(IF(ISNA(VLOOKUP(A596,RESULTS!$D$2:$D$1001,1,0)),"",VLOOKUP(A596,RESULTS!$D$2:$D$1001,1,0))=A596,"","X"))</f>
        <v/>
      </c>
    </row>
    <row r="597" spans="1:8" x14ac:dyDescent="0.3">
      <c r="A597" s="17">
        <f t="shared" si="18"/>
        <v>596</v>
      </c>
      <c r="E597" s="93" t="str">
        <f t="shared" si="19"/>
        <v/>
      </c>
      <c r="H597" s="67" t="str">
        <f>IF(B597="","",IF(IF(ISNA(VLOOKUP(A597,RESULTS!$D$2:$D$1001,1,0)),"",VLOOKUP(A597,RESULTS!$D$2:$D$1001,1,0))=A597,"","X"))</f>
        <v/>
      </c>
    </row>
    <row r="598" spans="1:8" x14ac:dyDescent="0.3">
      <c r="A598" s="17">
        <f t="shared" si="18"/>
        <v>597</v>
      </c>
      <c r="E598" s="93" t="str">
        <f t="shared" si="19"/>
        <v/>
      </c>
      <c r="H598" s="67" t="str">
        <f>IF(B598="","",IF(IF(ISNA(VLOOKUP(A598,RESULTS!$D$2:$D$1001,1,0)),"",VLOOKUP(A598,RESULTS!$D$2:$D$1001,1,0))=A598,"","X"))</f>
        <v/>
      </c>
    </row>
    <row r="599" spans="1:8" x14ac:dyDescent="0.3">
      <c r="A599" s="17">
        <f t="shared" si="18"/>
        <v>598</v>
      </c>
      <c r="E599" s="93" t="str">
        <f t="shared" si="19"/>
        <v/>
      </c>
      <c r="H599" s="67" t="str">
        <f>IF(B599="","",IF(IF(ISNA(VLOOKUP(A599,RESULTS!$D$2:$D$1001,1,0)),"",VLOOKUP(A599,RESULTS!$D$2:$D$1001,1,0))=A599,"","X"))</f>
        <v/>
      </c>
    </row>
    <row r="600" spans="1:8" x14ac:dyDescent="0.3">
      <c r="A600" s="17">
        <f t="shared" si="18"/>
        <v>599</v>
      </c>
      <c r="E600" s="93" t="str">
        <f t="shared" si="19"/>
        <v/>
      </c>
      <c r="H600" s="67" t="str">
        <f>IF(B600="","",IF(IF(ISNA(VLOOKUP(A600,RESULTS!$D$2:$D$1001,1,0)),"",VLOOKUP(A600,RESULTS!$D$2:$D$1001,1,0))=A600,"","X"))</f>
        <v/>
      </c>
    </row>
    <row r="601" spans="1:8" x14ac:dyDescent="0.3">
      <c r="A601" s="17">
        <f t="shared" si="18"/>
        <v>600</v>
      </c>
      <c r="E601" s="93" t="str">
        <f t="shared" si="19"/>
        <v/>
      </c>
      <c r="H601" s="67" t="str">
        <f>IF(B601="","",IF(IF(ISNA(VLOOKUP(A601,RESULTS!$D$2:$D$1001,1,0)),"",VLOOKUP(A601,RESULTS!$D$2:$D$1001,1,0))=A601,"","X"))</f>
        <v/>
      </c>
    </row>
    <row r="602" spans="1:8" x14ac:dyDescent="0.3">
      <c r="A602" s="17">
        <f t="shared" si="18"/>
        <v>601</v>
      </c>
      <c r="E602" s="93" t="str">
        <f t="shared" si="19"/>
        <v/>
      </c>
      <c r="H602" s="67" t="str">
        <f>IF(B602="","",IF(IF(ISNA(VLOOKUP(A602,RESULTS!$D$2:$D$1001,1,0)),"",VLOOKUP(A602,RESULTS!$D$2:$D$1001,1,0))=A602,"","X"))</f>
        <v/>
      </c>
    </row>
    <row r="603" spans="1:8" x14ac:dyDescent="0.3">
      <c r="A603" s="17">
        <f t="shared" si="18"/>
        <v>602</v>
      </c>
      <c r="E603" s="93" t="str">
        <f t="shared" si="19"/>
        <v/>
      </c>
      <c r="H603" s="67" t="str">
        <f>IF(B603="","",IF(IF(ISNA(VLOOKUP(A603,RESULTS!$D$2:$D$1001,1,0)),"",VLOOKUP(A603,RESULTS!$D$2:$D$1001,1,0))=A603,"","X"))</f>
        <v/>
      </c>
    </row>
    <row r="604" spans="1:8" x14ac:dyDescent="0.3">
      <c r="A604" s="17">
        <f t="shared" si="18"/>
        <v>603</v>
      </c>
      <c r="E604" s="93" t="str">
        <f t="shared" si="19"/>
        <v/>
      </c>
      <c r="H604" s="67" t="str">
        <f>IF(B604="","",IF(IF(ISNA(VLOOKUP(A604,RESULTS!$D$2:$D$1001,1,0)),"",VLOOKUP(A604,RESULTS!$D$2:$D$1001,1,0))=A604,"","X"))</f>
        <v/>
      </c>
    </row>
    <row r="605" spans="1:8" x14ac:dyDescent="0.3">
      <c r="A605" s="17">
        <f t="shared" si="18"/>
        <v>604</v>
      </c>
      <c r="E605" s="93" t="str">
        <f t="shared" si="19"/>
        <v/>
      </c>
      <c r="H605" s="67" t="str">
        <f>IF(B605="","",IF(IF(ISNA(VLOOKUP(A605,RESULTS!$D$2:$D$1001,1,0)),"",VLOOKUP(A605,RESULTS!$D$2:$D$1001,1,0))=A605,"","X"))</f>
        <v/>
      </c>
    </row>
    <row r="606" spans="1:8" x14ac:dyDescent="0.3">
      <c r="A606" s="17">
        <f t="shared" si="18"/>
        <v>605</v>
      </c>
      <c r="E606" s="93" t="str">
        <f t="shared" si="19"/>
        <v/>
      </c>
      <c r="H606" s="67" t="str">
        <f>IF(B606="","",IF(IF(ISNA(VLOOKUP(A606,RESULTS!$D$2:$D$1001,1,0)),"",VLOOKUP(A606,RESULTS!$D$2:$D$1001,1,0))=A606,"","X"))</f>
        <v/>
      </c>
    </row>
    <row r="607" spans="1:8" x14ac:dyDescent="0.3">
      <c r="A607" s="17">
        <f t="shared" si="18"/>
        <v>606</v>
      </c>
      <c r="E607" s="93" t="str">
        <f t="shared" si="19"/>
        <v/>
      </c>
      <c r="H607" s="67" t="str">
        <f>IF(B607="","",IF(IF(ISNA(VLOOKUP(A607,RESULTS!$D$2:$D$1001,1,0)),"",VLOOKUP(A607,RESULTS!$D$2:$D$1001,1,0))=A607,"","X"))</f>
        <v/>
      </c>
    </row>
    <row r="608" spans="1:8" x14ac:dyDescent="0.3">
      <c r="A608" s="17">
        <f t="shared" si="18"/>
        <v>607</v>
      </c>
      <c r="E608" s="93" t="str">
        <f t="shared" si="19"/>
        <v/>
      </c>
      <c r="H608" s="67" t="str">
        <f>IF(B608="","",IF(IF(ISNA(VLOOKUP(A608,RESULTS!$D$2:$D$1001,1,0)),"",VLOOKUP(A608,RESULTS!$D$2:$D$1001,1,0))=A608,"","X"))</f>
        <v/>
      </c>
    </row>
    <row r="609" spans="1:8" x14ac:dyDescent="0.3">
      <c r="A609" s="17">
        <f t="shared" si="18"/>
        <v>608</v>
      </c>
      <c r="E609" s="93" t="str">
        <f t="shared" si="19"/>
        <v/>
      </c>
      <c r="H609" s="67" t="str">
        <f>IF(B609="","",IF(IF(ISNA(VLOOKUP(A609,RESULTS!$D$2:$D$1001,1,0)),"",VLOOKUP(A609,RESULTS!$D$2:$D$1001,1,0))=A609,"","X"))</f>
        <v/>
      </c>
    </row>
    <row r="610" spans="1:8" x14ac:dyDescent="0.3">
      <c r="A610" s="17">
        <f t="shared" si="18"/>
        <v>609</v>
      </c>
      <c r="E610" s="93" t="str">
        <f t="shared" si="19"/>
        <v/>
      </c>
      <c r="H610" s="67" t="str">
        <f>IF(B610="","",IF(IF(ISNA(VLOOKUP(A610,RESULTS!$D$2:$D$1001,1,0)),"",VLOOKUP(A610,RESULTS!$D$2:$D$1001,1,0))=A610,"","X"))</f>
        <v/>
      </c>
    </row>
    <row r="611" spans="1:8" x14ac:dyDescent="0.3">
      <c r="A611" s="17">
        <f t="shared" si="18"/>
        <v>610</v>
      </c>
      <c r="E611" s="93" t="str">
        <f t="shared" si="19"/>
        <v/>
      </c>
      <c r="H611" s="67" t="str">
        <f>IF(B611="","",IF(IF(ISNA(VLOOKUP(A611,RESULTS!$D$2:$D$1001,1,0)),"",VLOOKUP(A611,RESULTS!$D$2:$D$1001,1,0))=A611,"","X"))</f>
        <v/>
      </c>
    </row>
    <row r="612" spans="1:8" x14ac:dyDescent="0.3">
      <c r="A612" s="17">
        <f t="shared" si="18"/>
        <v>611</v>
      </c>
      <c r="E612" s="93" t="str">
        <f t="shared" si="19"/>
        <v/>
      </c>
      <c r="H612" s="67" t="str">
        <f>IF(B612="","",IF(IF(ISNA(VLOOKUP(A612,RESULTS!$D$2:$D$1001,1,0)),"",VLOOKUP(A612,RESULTS!$D$2:$D$1001,1,0))=A612,"","X"))</f>
        <v/>
      </c>
    </row>
    <row r="613" spans="1:8" x14ac:dyDescent="0.3">
      <c r="A613" s="17">
        <f t="shared" si="18"/>
        <v>612</v>
      </c>
      <c r="E613" s="93" t="str">
        <f t="shared" si="19"/>
        <v/>
      </c>
      <c r="H613" s="67" t="str">
        <f>IF(B613="","",IF(IF(ISNA(VLOOKUP(A613,RESULTS!$D$2:$D$1001,1,0)),"",VLOOKUP(A613,RESULTS!$D$2:$D$1001,1,0))=A613,"","X"))</f>
        <v/>
      </c>
    </row>
    <row r="614" spans="1:8" x14ac:dyDescent="0.3">
      <c r="A614" s="17">
        <f t="shared" si="18"/>
        <v>613</v>
      </c>
      <c r="E614" s="93" t="str">
        <f t="shared" si="19"/>
        <v/>
      </c>
      <c r="H614" s="67" t="str">
        <f>IF(B614="","",IF(IF(ISNA(VLOOKUP(A614,RESULTS!$D$2:$D$1001,1,0)),"",VLOOKUP(A614,RESULTS!$D$2:$D$1001,1,0))=A614,"","X"))</f>
        <v/>
      </c>
    </row>
    <row r="615" spans="1:8" x14ac:dyDescent="0.3">
      <c r="A615" s="17">
        <f t="shared" si="18"/>
        <v>614</v>
      </c>
      <c r="E615" s="93" t="str">
        <f t="shared" si="19"/>
        <v/>
      </c>
      <c r="H615" s="67" t="str">
        <f>IF(B615="","",IF(IF(ISNA(VLOOKUP(A615,RESULTS!$D$2:$D$1001,1,0)),"",VLOOKUP(A615,RESULTS!$D$2:$D$1001,1,0))=A615,"","X"))</f>
        <v/>
      </c>
    </row>
    <row r="616" spans="1:8" x14ac:dyDescent="0.3">
      <c r="A616" s="17">
        <f t="shared" si="18"/>
        <v>615</v>
      </c>
      <c r="E616" s="93" t="str">
        <f t="shared" si="19"/>
        <v/>
      </c>
      <c r="H616" s="67" t="str">
        <f>IF(B616="","",IF(IF(ISNA(VLOOKUP(A616,RESULTS!$D$2:$D$1001,1,0)),"",VLOOKUP(A616,RESULTS!$D$2:$D$1001,1,0))=A616,"","X"))</f>
        <v/>
      </c>
    </row>
    <row r="617" spans="1:8" x14ac:dyDescent="0.3">
      <c r="A617" s="17">
        <f t="shared" si="18"/>
        <v>616</v>
      </c>
      <c r="E617" s="93" t="str">
        <f t="shared" si="19"/>
        <v/>
      </c>
      <c r="H617" s="67" t="str">
        <f>IF(B617="","",IF(IF(ISNA(VLOOKUP(A617,RESULTS!$D$2:$D$1001,1,0)),"",VLOOKUP(A617,RESULTS!$D$2:$D$1001,1,0))=A617,"","X"))</f>
        <v/>
      </c>
    </row>
    <row r="618" spans="1:8" x14ac:dyDescent="0.3">
      <c r="A618" s="17">
        <f t="shared" si="18"/>
        <v>617</v>
      </c>
      <c r="E618" s="93" t="str">
        <f t="shared" si="19"/>
        <v/>
      </c>
      <c r="H618" s="67" t="str">
        <f>IF(B618="","",IF(IF(ISNA(VLOOKUP(A618,RESULTS!$D$2:$D$1001,1,0)),"",VLOOKUP(A618,RESULTS!$D$2:$D$1001,1,0))=A618,"","X"))</f>
        <v/>
      </c>
    </row>
    <row r="619" spans="1:8" x14ac:dyDescent="0.3">
      <c r="A619" s="17">
        <f t="shared" si="18"/>
        <v>618</v>
      </c>
      <c r="E619" s="93" t="str">
        <f t="shared" si="19"/>
        <v/>
      </c>
      <c r="H619" s="67" t="str">
        <f>IF(B619="","",IF(IF(ISNA(VLOOKUP(A619,RESULTS!$D$2:$D$1001,1,0)),"",VLOOKUP(A619,RESULTS!$D$2:$D$1001,1,0))=A619,"","X"))</f>
        <v/>
      </c>
    </row>
    <row r="620" spans="1:8" x14ac:dyDescent="0.3">
      <c r="A620" s="17">
        <f t="shared" si="18"/>
        <v>619</v>
      </c>
      <c r="E620" s="93" t="str">
        <f t="shared" si="19"/>
        <v/>
      </c>
      <c r="H620" s="67" t="str">
        <f>IF(B620="","",IF(IF(ISNA(VLOOKUP(A620,RESULTS!$D$2:$D$1001,1,0)),"",VLOOKUP(A620,RESULTS!$D$2:$D$1001,1,0))=A620,"","X"))</f>
        <v/>
      </c>
    </row>
    <row r="621" spans="1:8" x14ac:dyDescent="0.3">
      <c r="A621" s="17">
        <f t="shared" si="18"/>
        <v>620</v>
      </c>
      <c r="E621" s="93" t="str">
        <f t="shared" si="19"/>
        <v/>
      </c>
      <c r="H621" s="67" t="str">
        <f>IF(B621="","",IF(IF(ISNA(VLOOKUP(A621,RESULTS!$D$2:$D$1001,1,0)),"",VLOOKUP(A621,RESULTS!$D$2:$D$1001,1,0))=A621,"","X"))</f>
        <v/>
      </c>
    </row>
    <row r="622" spans="1:8" x14ac:dyDescent="0.3">
      <c r="A622" s="17">
        <f t="shared" si="18"/>
        <v>621</v>
      </c>
      <c r="E622" s="93" t="str">
        <f t="shared" si="19"/>
        <v/>
      </c>
      <c r="H622" s="67" t="str">
        <f>IF(B622="","",IF(IF(ISNA(VLOOKUP(A622,RESULTS!$D$2:$D$1001,1,0)),"",VLOOKUP(A622,RESULTS!$D$2:$D$1001,1,0))=A622,"","X"))</f>
        <v/>
      </c>
    </row>
    <row r="623" spans="1:8" x14ac:dyDescent="0.3">
      <c r="A623" s="17">
        <f t="shared" si="18"/>
        <v>622</v>
      </c>
      <c r="E623" s="93" t="str">
        <f t="shared" si="19"/>
        <v/>
      </c>
      <c r="H623" s="67" t="str">
        <f>IF(B623="","",IF(IF(ISNA(VLOOKUP(A623,RESULTS!$D$2:$D$1001,1,0)),"",VLOOKUP(A623,RESULTS!$D$2:$D$1001,1,0))=A623,"","X"))</f>
        <v/>
      </c>
    </row>
    <row r="624" spans="1:8" x14ac:dyDescent="0.3">
      <c r="A624" s="17">
        <f t="shared" si="18"/>
        <v>623</v>
      </c>
      <c r="E624" s="93" t="str">
        <f t="shared" si="19"/>
        <v/>
      </c>
      <c r="H624" s="67" t="str">
        <f>IF(B624="","",IF(IF(ISNA(VLOOKUP(A624,RESULTS!$D$2:$D$1001,1,0)),"",VLOOKUP(A624,RESULTS!$D$2:$D$1001,1,0))=A624,"","X"))</f>
        <v/>
      </c>
    </row>
    <row r="625" spans="1:8" x14ac:dyDescent="0.3">
      <c r="A625" s="17">
        <f t="shared" si="18"/>
        <v>624</v>
      </c>
      <c r="E625" s="93" t="str">
        <f t="shared" si="19"/>
        <v/>
      </c>
      <c r="H625" s="67" t="str">
        <f>IF(B625="","",IF(IF(ISNA(VLOOKUP(A625,RESULTS!$D$2:$D$1001,1,0)),"",VLOOKUP(A625,RESULTS!$D$2:$D$1001,1,0))=A625,"","X"))</f>
        <v/>
      </c>
    </row>
    <row r="626" spans="1:8" x14ac:dyDescent="0.3">
      <c r="A626" s="17">
        <f t="shared" si="18"/>
        <v>625</v>
      </c>
      <c r="E626" s="93" t="str">
        <f t="shared" si="19"/>
        <v/>
      </c>
      <c r="H626" s="67" t="str">
        <f>IF(B626="","",IF(IF(ISNA(VLOOKUP(A626,RESULTS!$D$2:$D$1001,1,0)),"",VLOOKUP(A626,RESULTS!$D$2:$D$1001,1,0))=A626,"","X"))</f>
        <v/>
      </c>
    </row>
    <row r="627" spans="1:8" x14ac:dyDescent="0.3">
      <c r="A627" s="17">
        <f t="shared" si="18"/>
        <v>626</v>
      </c>
      <c r="E627" s="93" t="str">
        <f t="shared" si="19"/>
        <v/>
      </c>
      <c r="H627" s="67" t="str">
        <f>IF(B627="","",IF(IF(ISNA(VLOOKUP(A627,RESULTS!$D$2:$D$1001,1,0)),"",VLOOKUP(A627,RESULTS!$D$2:$D$1001,1,0))=A627,"","X"))</f>
        <v/>
      </c>
    </row>
    <row r="628" spans="1:8" x14ac:dyDescent="0.3">
      <c r="A628" s="17">
        <f t="shared" si="18"/>
        <v>627</v>
      </c>
      <c r="E628" s="93" t="str">
        <f t="shared" si="19"/>
        <v/>
      </c>
      <c r="H628" s="67" t="str">
        <f>IF(B628="","",IF(IF(ISNA(VLOOKUP(A628,RESULTS!$D$2:$D$1001,1,0)),"",VLOOKUP(A628,RESULTS!$D$2:$D$1001,1,0))=A628,"","X"))</f>
        <v/>
      </c>
    </row>
    <row r="629" spans="1:8" x14ac:dyDescent="0.3">
      <c r="A629" s="17">
        <f t="shared" si="18"/>
        <v>628</v>
      </c>
      <c r="E629" s="93" t="str">
        <f t="shared" si="19"/>
        <v/>
      </c>
      <c r="H629" s="67" t="str">
        <f>IF(B629="","",IF(IF(ISNA(VLOOKUP(A629,RESULTS!$D$2:$D$1001,1,0)),"",VLOOKUP(A629,RESULTS!$D$2:$D$1001,1,0))=A629,"","X"))</f>
        <v/>
      </c>
    </row>
    <row r="630" spans="1:8" x14ac:dyDescent="0.3">
      <c r="A630" s="17">
        <f t="shared" si="18"/>
        <v>629</v>
      </c>
      <c r="E630" s="93" t="str">
        <f t="shared" si="19"/>
        <v/>
      </c>
      <c r="H630" s="67" t="str">
        <f>IF(B630="","",IF(IF(ISNA(VLOOKUP(A630,RESULTS!$D$2:$D$1001,1,0)),"",VLOOKUP(A630,RESULTS!$D$2:$D$1001,1,0))=A630,"","X"))</f>
        <v/>
      </c>
    </row>
    <row r="631" spans="1:8" x14ac:dyDescent="0.3">
      <c r="A631" s="17">
        <f t="shared" si="18"/>
        <v>630</v>
      </c>
      <c r="E631" s="93" t="str">
        <f t="shared" si="19"/>
        <v/>
      </c>
      <c r="H631" s="67" t="str">
        <f>IF(B631="","",IF(IF(ISNA(VLOOKUP(A631,RESULTS!$D$2:$D$1001,1,0)),"",VLOOKUP(A631,RESULTS!$D$2:$D$1001,1,0))=A631,"","X"))</f>
        <v/>
      </c>
    </row>
    <row r="632" spans="1:8" x14ac:dyDescent="0.3">
      <c r="A632" s="17">
        <f t="shared" si="18"/>
        <v>631</v>
      </c>
      <c r="E632" s="93" t="str">
        <f t="shared" si="19"/>
        <v/>
      </c>
      <c r="H632" s="67" t="str">
        <f>IF(B632="","",IF(IF(ISNA(VLOOKUP(A632,RESULTS!$D$2:$D$1001,1,0)),"",VLOOKUP(A632,RESULTS!$D$2:$D$1001,1,0))=A632,"","X"))</f>
        <v/>
      </c>
    </row>
    <row r="633" spans="1:8" x14ac:dyDescent="0.3">
      <c r="A633" s="17">
        <f t="shared" si="18"/>
        <v>632</v>
      </c>
      <c r="E633" s="93" t="str">
        <f t="shared" si="19"/>
        <v/>
      </c>
      <c r="H633" s="67" t="str">
        <f>IF(B633="","",IF(IF(ISNA(VLOOKUP(A633,RESULTS!$D$2:$D$1001,1,0)),"",VLOOKUP(A633,RESULTS!$D$2:$D$1001,1,0))=A633,"","X"))</f>
        <v/>
      </c>
    </row>
    <row r="634" spans="1:8" x14ac:dyDescent="0.3">
      <c r="A634" s="17">
        <f t="shared" si="18"/>
        <v>633</v>
      </c>
      <c r="E634" s="93" t="str">
        <f t="shared" si="19"/>
        <v/>
      </c>
      <c r="H634" s="67" t="str">
        <f>IF(B634="","",IF(IF(ISNA(VLOOKUP(A634,RESULTS!$D$2:$D$1001,1,0)),"",VLOOKUP(A634,RESULTS!$D$2:$D$1001,1,0))=A634,"","X"))</f>
        <v/>
      </c>
    </row>
    <row r="635" spans="1:8" x14ac:dyDescent="0.3">
      <c r="A635" s="17">
        <f t="shared" si="18"/>
        <v>634</v>
      </c>
      <c r="E635" s="93" t="str">
        <f t="shared" si="19"/>
        <v/>
      </c>
      <c r="H635" s="67" t="str">
        <f>IF(B635="","",IF(IF(ISNA(VLOOKUP(A635,RESULTS!$D$2:$D$1001,1,0)),"",VLOOKUP(A635,RESULTS!$D$2:$D$1001,1,0))=A635,"","X"))</f>
        <v/>
      </c>
    </row>
    <row r="636" spans="1:8" x14ac:dyDescent="0.3">
      <c r="A636" s="17">
        <f t="shared" si="18"/>
        <v>635</v>
      </c>
      <c r="E636" s="93" t="str">
        <f t="shared" si="19"/>
        <v/>
      </c>
      <c r="H636" s="67" t="str">
        <f>IF(B636="","",IF(IF(ISNA(VLOOKUP(A636,RESULTS!$D$2:$D$1001,1,0)),"",VLOOKUP(A636,RESULTS!$D$2:$D$1001,1,0))=A636,"","X"))</f>
        <v/>
      </c>
    </row>
    <row r="637" spans="1:8" x14ac:dyDescent="0.3">
      <c r="A637" s="17">
        <f t="shared" si="18"/>
        <v>636</v>
      </c>
      <c r="E637" s="93" t="str">
        <f t="shared" si="19"/>
        <v/>
      </c>
      <c r="H637" s="67" t="str">
        <f>IF(B637="","",IF(IF(ISNA(VLOOKUP(A637,RESULTS!$D$2:$D$1001,1,0)),"",VLOOKUP(A637,RESULTS!$D$2:$D$1001,1,0))=A637,"","X"))</f>
        <v/>
      </c>
    </row>
    <row r="638" spans="1:8" x14ac:dyDescent="0.3">
      <c r="A638" s="17">
        <f t="shared" si="18"/>
        <v>637</v>
      </c>
      <c r="E638" s="93" t="str">
        <f t="shared" si="19"/>
        <v/>
      </c>
      <c r="H638" s="67" t="str">
        <f>IF(B638="","",IF(IF(ISNA(VLOOKUP(A638,RESULTS!$D$2:$D$1001,1,0)),"",VLOOKUP(A638,RESULTS!$D$2:$D$1001,1,0))=A638,"","X"))</f>
        <v/>
      </c>
    </row>
    <row r="639" spans="1:8" x14ac:dyDescent="0.3">
      <c r="A639" s="17">
        <f t="shared" si="18"/>
        <v>638</v>
      </c>
      <c r="E639" s="93" t="str">
        <f t="shared" si="19"/>
        <v/>
      </c>
      <c r="H639" s="67" t="str">
        <f>IF(B639="","",IF(IF(ISNA(VLOOKUP(A639,RESULTS!$D$2:$D$1001,1,0)),"",VLOOKUP(A639,RESULTS!$D$2:$D$1001,1,0))=A639,"","X"))</f>
        <v/>
      </c>
    </row>
    <row r="640" spans="1:8" x14ac:dyDescent="0.3">
      <c r="A640" s="17">
        <f t="shared" si="18"/>
        <v>639</v>
      </c>
      <c r="E640" s="93" t="str">
        <f t="shared" si="19"/>
        <v/>
      </c>
      <c r="H640" s="67" t="str">
        <f>IF(B640="","",IF(IF(ISNA(VLOOKUP(A640,RESULTS!$D$2:$D$1001,1,0)),"",VLOOKUP(A640,RESULTS!$D$2:$D$1001,1,0))=A640,"","X"))</f>
        <v/>
      </c>
    </row>
    <row r="641" spans="1:8" x14ac:dyDescent="0.3">
      <c r="A641" s="17">
        <f t="shared" si="18"/>
        <v>640</v>
      </c>
      <c r="E641" s="93" t="str">
        <f t="shared" si="19"/>
        <v/>
      </c>
      <c r="H641" s="67" t="str">
        <f>IF(B641="","",IF(IF(ISNA(VLOOKUP(A641,RESULTS!$D$2:$D$1001,1,0)),"",VLOOKUP(A641,RESULTS!$D$2:$D$1001,1,0))=A641,"","X"))</f>
        <v/>
      </c>
    </row>
    <row r="642" spans="1:8" x14ac:dyDescent="0.3">
      <c r="A642" s="17">
        <f t="shared" si="18"/>
        <v>641</v>
      </c>
      <c r="E642" s="93" t="str">
        <f t="shared" si="19"/>
        <v/>
      </c>
      <c r="H642" s="67" t="str">
        <f>IF(B642="","",IF(IF(ISNA(VLOOKUP(A642,RESULTS!$D$2:$D$1001,1,0)),"",VLOOKUP(A642,RESULTS!$D$2:$D$1001,1,0))=A642,"","X"))</f>
        <v/>
      </c>
    </row>
    <row r="643" spans="1:8" x14ac:dyDescent="0.3">
      <c r="A643" s="17">
        <f t="shared" ref="A643:A706" si="20">A642+1</f>
        <v>642</v>
      </c>
      <c r="E643" s="93" t="str">
        <f t="shared" si="19"/>
        <v/>
      </c>
      <c r="H643" s="67" t="str">
        <f>IF(B643="","",IF(IF(ISNA(VLOOKUP(A643,RESULTS!$D$2:$D$1001,1,0)),"",VLOOKUP(A643,RESULTS!$D$2:$D$1001,1,0))=A643,"","X"))</f>
        <v/>
      </c>
    </row>
    <row r="644" spans="1:8" x14ac:dyDescent="0.3">
      <c r="A644" s="17">
        <f t="shared" si="20"/>
        <v>643</v>
      </c>
      <c r="E644" s="93" t="str">
        <f t="shared" si="19"/>
        <v/>
      </c>
      <c r="H644" s="67" t="str">
        <f>IF(B644="","",IF(IF(ISNA(VLOOKUP(A644,RESULTS!$D$2:$D$1001,1,0)),"",VLOOKUP(A644,RESULTS!$D$2:$D$1001,1,0))=A644,"","X"))</f>
        <v/>
      </c>
    </row>
    <row r="645" spans="1:8" x14ac:dyDescent="0.3">
      <c r="A645" s="17">
        <f t="shared" si="20"/>
        <v>644</v>
      </c>
      <c r="E645" s="93" t="str">
        <f t="shared" si="19"/>
        <v/>
      </c>
      <c r="H645" s="67" t="str">
        <f>IF(B645="","",IF(IF(ISNA(VLOOKUP(A645,RESULTS!$D$2:$D$1001,1,0)),"",VLOOKUP(A645,RESULTS!$D$2:$D$1001,1,0))=A645,"","X"))</f>
        <v/>
      </c>
    </row>
    <row r="646" spans="1:8" x14ac:dyDescent="0.3">
      <c r="A646" s="17">
        <f t="shared" si="20"/>
        <v>645</v>
      </c>
      <c r="E646" s="93" t="str">
        <f t="shared" si="19"/>
        <v/>
      </c>
      <c r="H646" s="67" t="str">
        <f>IF(B646="","",IF(IF(ISNA(VLOOKUP(A646,RESULTS!$D$2:$D$1001,1,0)),"",VLOOKUP(A646,RESULTS!$D$2:$D$1001,1,0))=A646,"","X"))</f>
        <v/>
      </c>
    </row>
    <row r="647" spans="1:8" x14ac:dyDescent="0.3">
      <c r="A647" s="17">
        <f t="shared" si="20"/>
        <v>646</v>
      </c>
      <c r="E647" s="93" t="str">
        <f t="shared" si="19"/>
        <v/>
      </c>
      <c r="H647" s="67" t="str">
        <f>IF(B647="","",IF(IF(ISNA(VLOOKUP(A647,RESULTS!$D$2:$D$1001,1,0)),"",VLOOKUP(A647,RESULTS!$D$2:$D$1001,1,0))=A647,"","X"))</f>
        <v/>
      </c>
    </row>
    <row r="648" spans="1:8" x14ac:dyDescent="0.3">
      <c r="A648" s="17">
        <f t="shared" si="20"/>
        <v>647</v>
      </c>
      <c r="E648" s="93" t="str">
        <f t="shared" si="19"/>
        <v/>
      </c>
      <c r="H648" s="67" t="str">
        <f>IF(B648="","",IF(IF(ISNA(VLOOKUP(A648,RESULTS!$D$2:$D$1001,1,0)),"",VLOOKUP(A648,RESULTS!$D$2:$D$1001,1,0))=A648,"","X"))</f>
        <v/>
      </c>
    </row>
    <row r="649" spans="1:8" x14ac:dyDescent="0.3">
      <c r="A649" s="17">
        <f t="shared" si="20"/>
        <v>648</v>
      </c>
      <c r="E649" s="93" t="str">
        <f t="shared" ref="E649:E712" si="21">LEFT(D649,1)</f>
        <v/>
      </c>
      <c r="H649" s="67" t="str">
        <f>IF(B649="","",IF(IF(ISNA(VLOOKUP(A649,RESULTS!$D$2:$D$1001,1,0)),"",VLOOKUP(A649,RESULTS!$D$2:$D$1001,1,0))=A649,"","X"))</f>
        <v/>
      </c>
    </row>
    <row r="650" spans="1:8" x14ac:dyDescent="0.3">
      <c r="A650" s="17">
        <f t="shared" si="20"/>
        <v>649</v>
      </c>
      <c r="E650" s="93" t="str">
        <f t="shared" si="21"/>
        <v/>
      </c>
      <c r="H650" s="67" t="str">
        <f>IF(B650="","",IF(IF(ISNA(VLOOKUP(A650,RESULTS!$D$2:$D$1001,1,0)),"",VLOOKUP(A650,RESULTS!$D$2:$D$1001,1,0))=A650,"","X"))</f>
        <v/>
      </c>
    </row>
    <row r="651" spans="1:8" x14ac:dyDescent="0.3">
      <c r="A651" s="17">
        <f t="shared" si="20"/>
        <v>650</v>
      </c>
      <c r="E651" s="93" t="str">
        <f t="shared" si="21"/>
        <v/>
      </c>
      <c r="H651" s="67" t="str">
        <f>IF(B651="","",IF(IF(ISNA(VLOOKUP(A651,RESULTS!$D$2:$D$1001,1,0)),"",VLOOKUP(A651,RESULTS!$D$2:$D$1001,1,0))=A651,"","X"))</f>
        <v/>
      </c>
    </row>
    <row r="652" spans="1:8" x14ac:dyDescent="0.3">
      <c r="A652" s="17">
        <f t="shared" si="20"/>
        <v>651</v>
      </c>
      <c r="E652" s="93" t="str">
        <f t="shared" si="21"/>
        <v/>
      </c>
      <c r="H652" s="67" t="str">
        <f>IF(B652="","",IF(IF(ISNA(VLOOKUP(A652,RESULTS!$D$2:$D$1001,1,0)),"",VLOOKUP(A652,RESULTS!$D$2:$D$1001,1,0))=A652,"","X"))</f>
        <v/>
      </c>
    </row>
    <row r="653" spans="1:8" x14ac:dyDescent="0.3">
      <c r="A653" s="17">
        <f t="shared" si="20"/>
        <v>652</v>
      </c>
      <c r="E653" s="93" t="str">
        <f t="shared" si="21"/>
        <v/>
      </c>
      <c r="H653" s="67" t="str">
        <f>IF(B653="","",IF(IF(ISNA(VLOOKUP(A653,RESULTS!$D$2:$D$1001,1,0)),"",VLOOKUP(A653,RESULTS!$D$2:$D$1001,1,0))=A653,"","X"))</f>
        <v/>
      </c>
    </row>
    <row r="654" spans="1:8" x14ac:dyDescent="0.3">
      <c r="A654" s="17">
        <f t="shared" si="20"/>
        <v>653</v>
      </c>
      <c r="E654" s="93" t="str">
        <f t="shared" si="21"/>
        <v/>
      </c>
      <c r="H654" s="67" t="str">
        <f>IF(B654="","",IF(IF(ISNA(VLOOKUP(A654,RESULTS!$D$2:$D$1001,1,0)),"",VLOOKUP(A654,RESULTS!$D$2:$D$1001,1,0))=A654,"","X"))</f>
        <v/>
      </c>
    </row>
    <row r="655" spans="1:8" x14ac:dyDescent="0.3">
      <c r="A655" s="17">
        <f t="shared" si="20"/>
        <v>654</v>
      </c>
      <c r="E655" s="93" t="str">
        <f t="shared" si="21"/>
        <v/>
      </c>
      <c r="H655" s="67" t="str">
        <f>IF(B655="","",IF(IF(ISNA(VLOOKUP(A655,RESULTS!$D$2:$D$1001,1,0)),"",VLOOKUP(A655,RESULTS!$D$2:$D$1001,1,0))=A655,"","X"))</f>
        <v/>
      </c>
    </row>
    <row r="656" spans="1:8" x14ac:dyDescent="0.3">
      <c r="A656" s="17">
        <f t="shared" si="20"/>
        <v>655</v>
      </c>
      <c r="E656" s="93" t="str">
        <f t="shared" si="21"/>
        <v/>
      </c>
      <c r="H656" s="67" t="str">
        <f>IF(B656="","",IF(IF(ISNA(VLOOKUP(A656,RESULTS!$D$2:$D$1001,1,0)),"",VLOOKUP(A656,RESULTS!$D$2:$D$1001,1,0))=A656,"","X"))</f>
        <v/>
      </c>
    </row>
    <row r="657" spans="1:8" x14ac:dyDescent="0.3">
      <c r="A657" s="17">
        <f t="shared" si="20"/>
        <v>656</v>
      </c>
      <c r="E657" s="93" t="str">
        <f t="shared" si="21"/>
        <v/>
      </c>
      <c r="H657" s="67" t="str">
        <f>IF(B657="","",IF(IF(ISNA(VLOOKUP(A657,RESULTS!$D$2:$D$1001,1,0)),"",VLOOKUP(A657,RESULTS!$D$2:$D$1001,1,0))=A657,"","X"))</f>
        <v/>
      </c>
    </row>
    <row r="658" spans="1:8" x14ac:dyDescent="0.3">
      <c r="A658" s="17">
        <f t="shared" si="20"/>
        <v>657</v>
      </c>
      <c r="E658" s="93" t="str">
        <f t="shared" si="21"/>
        <v/>
      </c>
      <c r="H658" s="67" t="str">
        <f>IF(B658="","",IF(IF(ISNA(VLOOKUP(A658,RESULTS!$D$2:$D$1001,1,0)),"",VLOOKUP(A658,RESULTS!$D$2:$D$1001,1,0))=A658,"","X"))</f>
        <v/>
      </c>
    </row>
    <row r="659" spans="1:8" x14ac:dyDescent="0.3">
      <c r="A659" s="17">
        <f t="shared" si="20"/>
        <v>658</v>
      </c>
      <c r="E659" s="93" t="str">
        <f t="shared" si="21"/>
        <v/>
      </c>
      <c r="H659" s="67" t="str">
        <f>IF(B659="","",IF(IF(ISNA(VLOOKUP(A659,RESULTS!$D$2:$D$1001,1,0)),"",VLOOKUP(A659,RESULTS!$D$2:$D$1001,1,0))=A659,"","X"))</f>
        <v/>
      </c>
    </row>
    <row r="660" spans="1:8" x14ac:dyDescent="0.3">
      <c r="A660" s="17">
        <f t="shared" si="20"/>
        <v>659</v>
      </c>
      <c r="E660" s="93" t="str">
        <f t="shared" si="21"/>
        <v/>
      </c>
      <c r="H660" s="67" t="str">
        <f>IF(B660="","",IF(IF(ISNA(VLOOKUP(A660,RESULTS!$D$2:$D$1001,1,0)),"",VLOOKUP(A660,RESULTS!$D$2:$D$1001,1,0))=A660,"","X"))</f>
        <v/>
      </c>
    </row>
    <row r="661" spans="1:8" x14ac:dyDescent="0.3">
      <c r="A661" s="17">
        <f t="shared" si="20"/>
        <v>660</v>
      </c>
      <c r="E661" s="93" t="str">
        <f t="shared" si="21"/>
        <v/>
      </c>
      <c r="H661" s="67" t="str">
        <f>IF(B661="","",IF(IF(ISNA(VLOOKUP(A661,RESULTS!$D$2:$D$1001,1,0)),"",VLOOKUP(A661,RESULTS!$D$2:$D$1001,1,0))=A661,"","X"))</f>
        <v/>
      </c>
    </row>
    <row r="662" spans="1:8" x14ac:dyDescent="0.3">
      <c r="A662" s="17">
        <f t="shared" si="20"/>
        <v>661</v>
      </c>
      <c r="E662" s="93" t="str">
        <f t="shared" si="21"/>
        <v/>
      </c>
      <c r="H662" s="67" t="str">
        <f>IF(B662="","",IF(IF(ISNA(VLOOKUP(A662,RESULTS!$D$2:$D$1001,1,0)),"",VLOOKUP(A662,RESULTS!$D$2:$D$1001,1,0))=A662,"","X"))</f>
        <v/>
      </c>
    </row>
    <row r="663" spans="1:8" x14ac:dyDescent="0.3">
      <c r="A663" s="17">
        <f t="shared" si="20"/>
        <v>662</v>
      </c>
      <c r="E663" s="93" t="str">
        <f t="shared" si="21"/>
        <v/>
      </c>
      <c r="H663" s="67" t="str">
        <f>IF(B663="","",IF(IF(ISNA(VLOOKUP(A663,RESULTS!$D$2:$D$1001,1,0)),"",VLOOKUP(A663,RESULTS!$D$2:$D$1001,1,0))=A663,"","X"))</f>
        <v/>
      </c>
    </row>
    <row r="664" spans="1:8" x14ac:dyDescent="0.3">
      <c r="A664" s="17">
        <f t="shared" si="20"/>
        <v>663</v>
      </c>
      <c r="E664" s="93" t="str">
        <f t="shared" si="21"/>
        <v/>
      </c>
      <c r="H664" s="67" t="str">
        <f>IF(B664="","",IF(IF(ISNA(VLOOKUP(A664,RESULTS!$D$2:$D$1001,1,0)),"",VLOOKUP(A664,RESULTS!$D$2:$D$1001,1,0))=A664,"","X"))</f>
        <v/>
      </c>
    </row>
    <row r="665" spans="1:8" x14ac:dyDescent="0.3">
      <c r="A665" s="17">
        <f t="shared" si="20"/>
        <v>664</v>
      </c>
      <c r="E665" s="93" t="str">
        <f t="shared" si="21"/>
        <v/>
      </c>
      <c r="H665" s="67" t="str">
        <f>IF(B665="","",IF(IF(ISNA(VLOOKUP(A665,RESULTS!$D$2:$D$1001,1,0)),"",VLOOKUP(A665,RESULTS!$D$2:$D$1001,1,0))=A665,"","X"))</f>
        <v/>
      </c>
    </row>
    <row r="666" spans="1:8" x14ac:dyDescent="0.3">
      <c r="A666" s="17">
        <f t="shared" si="20"/>
        <v>665</v>
      </c>
      <c r="E666" s="93" t="str">
        <f t="shared" si="21"/>
        <v/>
      </c>
      <c r="H666" s="67" t="str">
        <f>IF(B666="","",IF(IF(ISNA(VLOOKUP(A666,RESULTS!$D$2:$D$1001,1,0)),"",VLOOKUP(A666,RESULTS!$D$2:$D$1001,1,0))=A666,"","X"))</f>
        <v/>
      </c>
    </row>
    <row r="667" spans="1:8" x14ac:dyDescent="0.3">
      <c r="A667" s="17">
        <f t="shared" si="20"/>
        <v>666</v>
      </c>
      <c r="E667" s="93" t="str">
        <f t="shared" si="21"/>
        <v/>
      </c>
      <c r="H667" s="67" t="str">
        <f>IF(B667="","",IF(IF(ISNA(VLOOKUP(A667,RESULTS!$D$2:$D$1001,1,0)),"",VLOOKUP(A667,RESULTS!$D$2:$D$1001,1,0))=A667,"","X"))</f>
        <v/>
      </c>
    </row>
    <row r="668" spans="1:8" x14ac:dyDescent="0.3">
      <c r="A668" s="17">
        <f t="shared" si="20"/>
        <v>667</v>
      </c>
      <c r="E668" s="93" t="str">
        <f t="shared" si="21"/>
        <v/>
      </c>
      <c r="H668" s="67" t="str">
        <f>IF(B668="","",IF(IF(ISNA(VLOOKUP(A668,RESULTS!$D$2:$D$1001,1,0)),"",VLOOKUP(A668,RESULTS!$D$2:$D$1001,1,0))=A668,"","X"))</f>
        <v/>
      </c>
    </row>
    <row r="669" spans="1:8" x14ac:dyDescent="0.3">
      <c r="A669" s="17">
        <f t="shared" si="20"/>
        <v>668</v>
      </c>
      <c r="E669" s="93" t="str">
        <f t="shared" si="21"/>
        <v/>
      </c>
      <c r="H669" s="67" t="str">
        <f>IF(B669="","",IF(IF(ISNA(VLOOKUP(A669,RESULTS!$D$2:$D$1001,1,0)),"",VLOOKUP(A669,RESULTS!$D$2:$D$1001,1,0))=A669,"","X"))</f>
        <v/>
      </c>
    </row>
    <row r="670" spans="1:8" x14ac:dyDescent="0.3">
      <c r="A670" s="17">
        <f t="shared" si="20"/>
        <v>669</v>
      </c>
      <c r="E670" s="93" t="str">
        <f t="shared" si="21"/>
        <v/>
      </c>
      <c r="H670" s="67" t="str">
        <f>IF(B670="","",IF(IF(ISNA(VLOOKUP(A670,RESULTS!$D$2:$D$1001,1,0)),"",VLOOKUP(A670,RESULTS!$D$2:$D$1001,1,0))=A670,"","X"))</f>
        <v/>
      </c>
    </row>
    <row r="671" spans="1:8" x14ac:dyDescent="0.3">
      <c r="A671" s="17">
        <f t="shared" si="20"/>
        <v>670</v>
      </c>
      <c r="E671" s="93" t="str">
        <f t="shared" si="21"/>
        <v/>
      </c>
      <c r="H671" s="67" t="str">
        <f>IF(B671="","",IF(IF(ISNA(VLOOKUP(A671,RESULTS!$D$2:$D$1001,1,0)),"",VLOOKUP(A671,RESULTS!$D$2:$D$1001,1,0))=A671,"","X"))</f>
        <v/>
      </c>
    </row>
    <row r="672" spans="1:8" x14ac:dyDescent="0.3">
      <c r="A672" s="17">
        <f t="shared" si="20"/>
        <v>671</v>
      </c>
      <c r="E672" s="93" t="str">
        <f t="shared" si="21"/>
        <v/>
      </c>
      <c r="H672" s="67" t="str">
        <f>IF(B672="","",IF(IF(ISNA(VLOOKUP(A672,RESULTS!$D$2:$D$1001,1,0)),"",VLOOKUP(A672,RESULTS!$D$2:$D$1001,1,0))=A672,"","X"))</f>
        <v/>
      </c>
    </row>
    <row r="673" spans="1:8" x14ac:dyDescent="0.3">
      <c r="A673" s="17">
        <f t="shared" si="20"/>
        <v>672</v>
      </c>
      <c r="E673" s="93" t="str">
        <f t="shared" si="21"/>
        <v/>
      </c>
      <c r="H673" s="67" t="str">
        <f>IF(B673="","",IF(IF(ISNA(VLOOKUP(A673,RESULTS!$D$2:$D$1001,1,0)),"",VLOOKUP(A673,RESULTS!$D$2:$D$1001,1,0))=A673,"","X"))</f>
        <v/>
      </c>
    </row>
    <row r="674" spans="1:8" x14ac:dyDescent="0.3">
      <c r="A674" s="17">
        <f t="shared" si="20"/>
        <v>673</v>
      </c>
      <c r="E674" s="93" t="str">
        <f t="shared" si="21"/>
        <v/>
      </c>
      <c r="H674" s="67" t="str">
        <f>IF(B674="","",IF(IF(ISNA(VLOOKUP(A674,RESULTS!$D$2:$D$1001,1,0)),"",VLOOKUP(A674,RESULTS!$D$2:$D$1001,1,0))=A674,"","X"))</f>
        <v/>
      </c>
    </row>
    <row r="675" spans="1:8" x14ac:dyDescent="0.3">
      <c r="A675" s="17">
        <f t="shared" si="20"/>
        <v>674</v>
      </c>
      <c r="E675" s="93" t="str">
        <f t="shared" si="21"/>
        <v/>
      </c>
      <c r="H675" s="67" t="str">
        <f>IF(B675="","",IF(IF(ISNA(VLOOKUP(A675,RESULTS!$D$2:$D$1001,1,0)),"",VLOOKUP(A675,RESULTS!$D$2:$D$1001,1,0))=A675,"","X"))</f>
        <v/>
      </c>
    </row>
    <row r="676" spans="1:8" x14ac:dyDescent="0.3">
      <c r="A676" s="17">
        <f t="shared" si="20"/>
        <v>675</v>
      </c>
      <c r="E676" s="93" t="str">
        <f t="shared" si="21"/>
        <v/>
      </c>
      <c r="H676" s="67" t="str">
        <f>IF(B676="","",IF(IF(ISNA(VLOOKUP(A676,RESULTS!$D$2:$D$1001,1,0)),"",VLOOKUP(A676,RESULTS!$D$2:$D$1001,1,0))=A676,"","X"))</f>
        <v/>
      </c>
    </row>
    <row r="677" spans="1:8" x14ac:dyDescent="0.3">
      <c r="A677" s="17">
        <f t="shared" si="20"/>
        <v>676</v>
      </c>
      <c r="E677" s="93" t="str">
        <f t="shared" si="21"/>
        <v/>
      </c>
      <c r="H677" s="67" t="str">
        <f>IF(B677="","",IF(IF(ISNA(VLOOKUP(A677,RESULTS!$D$2:$D$1001,1,0)),"",VLOOKUP(A677,RESULTS!$D$2:$D$1001,1,0))=A677,"","X"))</f>
        <v/>
      </c>
    </row>
    <row r="678" spans="1:8" x14ac:dyDescent="0.3">
      <c r="A678" s="17">
        <f t="shared" si="20"/>
        <v>677</v>
      </c>
      <c r="E678" s="93" t="str">
        <f t="shared" si="21"/>
        <v/>
      </c>
      <c r="H678" s="67" t="str">
        <f>IF(B678="","",IF(IF(ISNA(VLOOKUP(A678,RESULTS!$D$2:$D$1001,1,0)),"",VLOOKUP(A678,RESULTS!$D$2:$D$1001,1,0))=A678,"","X"))</f>
        <v/>
      </c>
    </row>
    <row r="679" spans="1:8" x14ac:dyDescent="0.3">
      <c r="A679" s="17">
        <f t="shared" si="20"/>
        <v>678</v>
      </c>
      <c r="E679" s="93" t="str">
        <f t="shared" si="21"/>
        <v/>
      </c>
      <c r="H679" s="67" t="str">
        <f>IF(B679="","",IF(IF(ISNA(VLOOKUP(A679,RESULTS!$D$2:$D$1001,1,0)),"",VLOOKUP(A679,RESULTS!$D$2:$D$1001,1,0))=A679,"","X"))</f>
        <v/>
      </c>
    </row>
    <row r="680" spans="1:8" x14ac:dyDescent="0.3">
      <c r="A680" s="17">
        <f t="shared" si="20"/>
        <v>679</v>
      </c>
      <c r="E680" s="93" t="str">
        <f t="shared" si="21"/>
        <v/>
      </c>
      <c r="H680" s="67" t="str">
        <f>IF(B680="","",IF(IF(ISNA(VLOOKUP(A680,RESULTS!$D$2:$D$1001,1,0)),"",VLOOKUP(A680,RESULTS!$D$2:$D$1001,1,0))=A680,"","X"))</f>
        <v/>
      </c>
    </row>
    <row r="681" spans="1:8" x14ac:dyDescent="0.3">
      <c r="A681" s="17">
        <f t="shared" si="20"/>
        <v>680</v>
      </c>
      <c r="E681" s="93" t="str">
        <f t="shared" si="21"/>
        <v/>
      </c>
      <c r="H681" s="67" t="str">
        <f>IF(B681="","",IF(IF(ISNA(VLOOKUP(A681,RESULTS!$D$2:$D$1001,1,0)),"",VLOOKUP(A681,RESULTS!$D$2:$D$1001,1,0))=A681,"","X"))</f>
        <v/>
      </c>
    </row>
    <row r="682" spans="1:8" x14ac:dyDescent="0.3">
      <c r="A682" s="17">
        <f t="shared" si="20"/>
        <v>681</v>
      </c>
      <c r="E682" s="93" t="str">
        <f t="shared" si="21"/>
        <v/>
      </c>
      <c r="H682" s="67" t="str">
        <f>IF(B682="","",IF(IF(ISNA(VLOOKUP(A682,RESULTS!$D$2:$D$1001,1,0)),"",VLOOKUP(A682,RESULTS!$D$2:$D$1001,1,0))=A682,"","X"))</f>
        <v/>
      </c>
    </row>
    <row r="683" spans="1:8" x14ac:dyDescent="0.3">
      <c r="A683" s="17">
        <f t="shared" si="20"/>
        <v>682</v>
      </c>
      <c r="E683" s="93" t="str">
        <f t="shared" si="21"/>
        <v/>
      </c>
      <c r="H683" s="67" t="str">
        <f>IF(B683="","",IF(IF(ISNA(VLOOKUP(A683,RESULTS!$D$2:$D$1001,1,0)),"",VLOOKUP(A683,RESULTS!$D$2:$D$1001,1,0))=A683,"","X"))</f>
        <v/>
      </c>
    </row>
    <row r="684" spans="1:8" x14ac:dyDescent="0.3">
      <c r="A684" s="17">
        <f t="shared" si="20"/>
        <v>683</v>
      </c>
      <c r="E684" s="93" t="str">
        <f t="shared" si="21"/>
        <v/>
      </c>
      <c r="H684" s="67" t="str">
        <f>IF(B684="","",IF(IF(ISNA(VLOOKUP(A684,RESULTS!$D$2:$D$1001,1,0)),"",VLOOKUP(A684,RESULTS!$D$2:$D$1001,1,0))=A684,"","X"))</f>
        <v/>
      </c>
    </row>
    <row r="685" spans="1:8" x14ac:dyDescent="0.3">
      <c r="A685" s="17">
        <f t="shared" si="20"/>
        <v>684</v>
      </c>
      <c r="E685" s="93" t="str">
        <f t="shared" si="21"/>
        <v/>
      </c>
      <c r="H685" s="67" t="str">
        <f>IF(B685="","",IF(IF(ISNA(VLOOKUP(A685,RESULTS!$D$2:$D$1001,1,0)),"",VLOOKUP(A685,RESULTS!$D$2:$D$1001,1,0))=A685,"","X"))</f>
        <v/>
      </c>
    </row>
    <row r="686" spans="1:8" x14ac:dyDescent="0.3">
      <c r="A686" s="17">
        <f t="shared" si="20"/>
        <v>685</v>
      </c>
      <c r="E686" s="93" t="str">
        <f t="shared" si="21"/>
        <v/>
      </c>
      <c r="H686" s="67" t="str">
        <f>IF(B686="","",IF(IF(ISNA(VLOOKUP(A686,RESULTS!$D$2:$D$1001,1,0)),"",VLOOKUP(A686,RESULTS!$D$2:$D$1001,1,0))=A686,"","X"))</f>
        <v/>
      </c>
    </row>
    <row r="687" spans="1:8" x14ac:dyDescent="0.3">
      <c r="A687" s="17">
        <f t="shared" si="20"/>
        <v>686</v>
      </c>
      <c r="E687" s="93" t="str">
        <f t="shared" si="21"/>
        <v/>
      </c>
      <c r="H687" s="67" t="str">
        <f>IF(B687="","",IF(IF(ISNA(VLOOKUP(A687,RESULTS!$D$2:$D$1001,1,0)),"",VLOOKUP(A687,RESULTS!$D$2:$D$1001,1,0))=A687,"","X"))</f>
        <v/>
      </c>
    </row>
    <row r="688" spans="1:8" x14ac:dyDescent="0.3">
      <c r="A688" s="17">
        <f t="shared" si="20"/>
        <v>687</v>
      </c>
      <c r="E688" s="93" t="str">
        <f t="shared" si="21"/>
        <v/>
      </c>
      <c r="H688" s="67" t="str">
        <f>IF(B688="","",IF(IF(ISNA(VLOOKUP(A688,RESULTS!$D$2:$D$1001,1,0)),"",VLOOKUP(A688,RESULTS!$D$2:$D$1001,1,0))=A688,"","X"))</f>
        <v/>
      </c>
    </row>
    <row r="689" spans="1:8" x14ac:dyDescent="0.3">
      <c r="A689" s="17">
        <f t="shared" si="20"/>
        <v>688</v>
      </c>
      <c r="E689" s="93" t="str">
        <f t="shared" si="21"/>
        <v/>
      </c>
      <c r="H689" s="67" t="str">
        <f>IF(B689="","",IF(IF(ISNA(VLOOKUP(A689,RESULTS!$D$2:$D$1001,1,0)),"",VLOOKUP(A689,RESULTS!$D$2:$D$1001,1,0))=A689,"","X"))</f>
        <v/>
      </c>
    </row>
    <row r="690" spans="1:8" x14ac:dyDescent="0.3">
      <c r="A690" s="17">
        <f t="shared" si="20"/>
        <v>689</v>
      </c>
      <c r="E690" s="93" t="str">
        <f t="shared" si="21"/>
        <v/>
      </c>
      <c r="H690" s="67" t="str">
        <f>IF(B690="","",IF(IF(ISNA(VLOOKUP(A690,RESULTS!$D$2:$D$1001,1,0)),"",VLOOKUP(A690,RESULTS!$D$2:$D$1001,1,0))=A690,"","X"))</f>
        <v/>
      </c>
    </row>
    <row r="691" spans="1:8" x14ac:dyDescent="0.3">
      <c r="A691" s="17">
        <f t="shared" si="20"/>
        <v>690</v>
      </c>
      <c r="E691" s="93" t="str">
        <f t="shared" si="21"/>
        <v/>
      </c>
      <c r="H691" s="67" t="str">
        <f>IF(B691="","",IF(IF(ISNA(VLOOKUP(A691,RESULTS!$D$2:$D$1001,1,0)),"",VLOOKUP(A691,RESULTS!$D$2:$D$1001,1,0))=A691,"","X"))</f>
        <v/>
      </c>
    </row>
    <row r="692" spans="1:8" x14ac:dyDescent="0.3">
      <c r="A692" s="17">
        <f t="shared" si="20"/>
        <v>691</v>
      </c>
      <c r="E692" s="93" t="str">
        <f t="shared" si="21"/>
        <v/>
      </c>
      <c r="H692" s="67" t="str">
        <f>IF(B692="","",IF(IF(ISNA(VLOOKUP(A692,RESULTS!$D$2:$D$1001,1,0)),"",VLOOKUP(A692,RESULTS!$D$2:$D$1001,1,0))=A692,"","X"))</f>
        <v/>
      </c>
    </row>
    <row r="693" spans="1:8" x14ac:dyDescent="0.3">
      <c r="A693" s="17">
        <f t="shared" si="20"/>
        <v>692</v>
      </c>
      <c r="E693" s="93" t="str">
        <f t="shared" si="21"/>
        <v/>
      </c>
      <c r="H693" s="67" t="str">
        <f>IF(B693="","",IF(IF(ISNA(VLOOKUP(A693,RESULTS!$D$2:$D$1001,1,0)),"",VLOOKUP(A693,RESULTS!$D$2:$D$1001,1,0))=A693,"","X"))</f>
        <v/>
      </c>
    </row>
    <row r="694" spans="1:8" x14ac:dyDescent="0.3">
      <c r="A694" s="17">
        <f t="shared" si="20"/>
        <v>693</v>
      </c>
      <c r="E694" s="93" t="str">
        <f t="shared" si="21"/>
        <v/>
      </c>
      <c r="H694" s="67" t="str">
        <f>IF(B694="","",IF(IF(ISNA(VLOOKUP(A694,RESULTS!$D$2:$D$1001,1,0)),"",VLOOKUP(A694,RESULTS!$D$2:$D$1001,1,0))=A694,"","X"))</f>
        <v/>
      </c>
    </row>
    <row r="695" spans="1:8" x14ac:dyDescent="0.3">
      <c r="A695" s="17">
        <f t="shared" si="20"/>
        <v>694</v>
      </c>
      <c r="E695" s="93" t="str">
        <f t="shared" si="21"/>
        <v/>
      </c>
      <c r="H695" s="67" t="str">
        <f>IF(B695="","",IF(IF(ISNA(VLOOKUP(A695,RESULTS!$D$2:$D$1001,1,0)),"",VLOOKUP(A695,RESULTS!$D$2:$D$1001,1,0))=A695,"","X"))</f>
        <v/>
      </c>
    </row>
    <row r="696" spans="1:8" x14ac:dyDescent="0.3">
      <c r="A696" s="17">
        <f t="shared" si="20"/>
        <v>695</v>
      </c>
      <c r="E696" s="93" t="str">
        <f t="shared" si="21"/>
        <v/>
      </c>
      <c r="H696" s="67" t="str">
        <f>IF(B696="","",IF(IF(ISNA(VLOOKUP(A696,RESULTS!$D$2:$D$1001,1,0)),"",VLOOKUP(A696,RESULTS!$D$2:$D$1001,1,0))=A696,"","X"))</f>
        <v/>
      </c>
    </row>
    <row r="697" spans="1:8" x14ac:dyDescent="0.3">
      <c r="A697" s="17">
        <f t="shared" si="20"/>
        <v>696</v>
      </c>
      <c r="E697" s="93" t="str">
        <f t="shared" si="21"/>
        <v/>
      </c>
      <c r="H697" s="67" t="str">
        <f>IF(B697="","",IF(IF(ISNA(VLOOKUP(A697,RESULTS!$D$2:$D$1001,1,0)),"",VLOOKUP(A697,RESULTS!$D$2:$D$1001,1,0))=A697,"","X"))</f>
        <v/>
      </c>
    </row>
    <row r="698" spans="1:8" x14ac:dyDescent="0.3">
      <c r="A698" s="17">
        <f t="shared" si="20"/>
        <v>697</v>
      </c>
      <c r="E698" s="93" t="str">
        <f t="shared" si="21"/>
        <v/>
      </c>
      <c r="H698" s="67" t="str">
        <f>IF(B698="","",IF(IF(ISNA(VLOOKUP(A698,RESULTS!$D$2:$D$1001,1,0)),"",VLOOKUP(A698,RESULTS!$D$2:$D$1001,1,0))=A698,"","X"))</f>
        <v/>
      </c>
    </row>
    <row r="699" spans="1:8" x14ac:dyDescent="0.3">
      <c r="A699" s="17">
        <f t="shared" si="20"/>
        <v>698</v>
      </c>
      <c r="E699" s="93" t="str">
        <f t="shared" si="21"/>
        <v/>
      </c>
      <c r="H699" s="67" t="str">
        <f>IF(B699="","",IF(IF(ISNA(VLOOKUP(A699,RESULTS!$D$2:$D$1001,1,0)),"",VLOOKUP(A699,RESULTS!$D$2:$D$1001,1,0))=A699,"","X"))</f>
        <v/>
      </c>
    </row>
    <row r="700" spans="1:8" x14ac:dyDescent="0.3">
      <c r="A700" s="17">
        <f t="shared" si="20"/>
        <v>699</v>
      </c>
      <c r="E700" s="93" t="str">
        <f t="shared" si="21"/>
        <v/>
      </c>
      <c r="H700" s="67" t="str">
        <f>IF(B700="","",IF(IF(ISNA(VLOOKUP(A700,RESULTS!$D$2:$D$1001,1,0)),"",VLOOKUP(A700,RESULTS!$D$2:$D$1001,1,0))=A700,"","X"))</f>
        <v/>
      </c>
    </row>
    <row r="701" spans="1:8" x14ac:dyDescent="0.3">
      <c r="A701" s="17">
        <f t="shared" si="20"/>
        <v>700</v>
      </c>
      <c r="E701" s="93" t="str">
        <f t="shared" si="21"/>
        <v/>
      </c>
      <c r="H701" s="67" t="str">
        <f>IF(B701="","",IF(IF(ISNA(VLOOKUP(A701,RESULTS!$D$2:$D$1001,1,0)),"",VLOOKUP(A701,RESULTS!$D$2:$D$1001,1,0))=A701,"","X"))</f>
        <v/>
      </c>
    </row>
    <row r="702" spans="1:8" x14ac:dyDescent="0.3">
      <c r="A702" s="17">
        <f t="shared" si="20"/>
        <v>701</v>
      </c>
      <c r="E702" s="93" t="str">
        <f t="shared" si="21"/>
        <v/>
      </c>
      <c r="H702" s="67" t="str">
        <f>IF(B702="","",IF(IF(ISNA(VLOOKUP(A702,RESULTS!$D$2:$D$1001,1,0)),"",VLOOKUP(A702,RESULTS!$D$2:$D$1001,1,0))=A702,"","X"))</f>
        <v/>
      </c>
    </row>
    <row r="703" spans="1:8" x14ac:dyDescent="0.3">
      <c r="A703" s="17">
        <f t="shared" si="20"/>
        <v>702</v>
      </c>
      <c r="E703" s="93" t="str">
        <f t="shared" si="21"/>
        <v/>
      </c>
      <c r="H703" s="67" t="str">
        <f>IF(B703="","",IF(IF(ISNA(VLOOKUP(A703,RESULTS!$D$2:$D$1001,1,0)),"",VLOOKUP(A703,RESULTS!$D$2:$D$1001,1,0))=A703,"","X"))</f>
        <v/>
      </c>
    </row>
    <row r="704" spans="1:8" x14ac:dyDescent="0.3">
      <c r="A704" s="17">
        <f t="shared" si="20"/>
        <v>703</v>
      </c>
      <c r="E704" s="93" t="str">
        <f t="shared" si="21"/>
        <v/>
      </c>
      <c r="H704" s="67" t="str">
        <f>IF(B704="","",IF(IF(ISNA(VLOOKUP(A704,RESULTS!$D$2:$D$1001,1,0)),"",VLOOKUP(A704,RESULTS!$D$2:$D$1001,1,0))=A704,"","X"))</f>
        <v/>
      </c>
    </row>
    <row r="705" spans="1:8" x14ac:dyDescent="0.3">
      <c r="A705" s="17">
        <f t="shared" si="20"/>
        <v>704</v>
      </c>
      <c r="E705" s="93" t="str">
        <f t="shared" si="21"/>
        <v/>
      </c>
      <c r="H705" s="67" t="str">
        <f>IF(B705="","",IF(IF(ISNA(VLOOKUP(A705,RESULTS!$D$2:$D$1001,1,0)),"",VLOOKUP(A705,RESULTS!$D$2:$D$1001,1,0))=A705,"","X"))</f>
        <v/>
      </c>
    </row>
    <row r="706" spans="1:8" x14ac:dyDescent="0.3">
      <c r="A706" s="17">
        <f t="shared" si="20"/>
        <v>705</v>
      </c>
      <c r="E706" s="93" t="str">
        <f t="shared" si="21"/>
        <v/>
      </c>
      <c r="H706" s="67" t="str">
        <f>IF(B706="","",IF(IF(ISNA(VLOOKUP(A706,RESULTS!$D$2:$D$1001,1,0)),"",VLOOKUP(A706,RESULTS!$D$2:$D$1001,1,0))=A706,"","X"))</f>
        <v/>
      </c>
    </row>
    <row r="707" spans="1:8" x14ac:dyDescent="0.3">
      <c r="A707" s="17">
        <f t="shared" ref="A707:A770" si="22">A706+1</f>
        <v>706</v>
      </c>
      <c r="E707" s="93" t="str">
        <f t="shared" si="21"/>
        <v/>
      </c>
      <c r="H707" s="67" t="str">
        <f>IF(B707="","",IF(IF(ISNA(VLOOKUP(A707,RESULTS!$D$2:$D$1001,1,0)),"",VLOOKUP(A707,RESULTS!$D$2:$D$1001,1,0))=A707,"","X"))</f>
        <v/>
      </c>
    </row>
    <row r="708" spans="1:8" x14ac:dyDescent="0.3">
      <c r="A708" s="17">
        <f t="shared" si="22"/>
        <v>707</v>
      </c>
      <c r="E708" s="93" t="str">
        <f t="shared" si="21"/>
        <v/>
      </c>
      <c r="H708" s="67" t="str">
        <f>IF(B708="","",IF(IF(ISNA(VLOOKUP(A708,RESULTS!$D$2:$D$1001,1,0)),"",VLOOKUP(A708,RESULTS!$D$2:$D$1001,1,0))=A708,"","X"))</f>
        <v/>
      </c>
    </row>
    <row r="709" spans="1:8" x14ac:dyDescent="0.3">
      <c r="A709" s="17">
        <f t="shared" si="22"/>
        <v>708</v>
      </c>
      <c r="E709" s="93" t="str">
        <f t="shared" si="21"/>
        <v/>
      </c>
      <c r="H709" s="67" t="str">
        <f>IF(B709="","",IF(IF(ISNA(VLOOKUP(A709,RESULTS!$D$2:$D$1001,1,0)),"",VLOOKUP(A709,RESULTS!$D$2:$D$1001,1,0))=A709,"","X"))</f>
        <v/>
      </c>
    </row>
    <row r="710" spans="1:8" x14ac:dyDescent="0.3">
      <c r="A710" s="17">
        <f t="shared" si="22"/>
        <v>709</v>
      </c>
      <c r="E710" s="93" t="str">
        <f t="shared" si="21"/>
        <v/>
      </c>
      <c r="H710" s="67" t="str">
        <f>IF(B710="","",IF(IF(ISNA(VLOOKUP(A710,RESULTS!$D$2:$D$1001,1,0)),"",VLOOKUP(A710,RESULTS!$D$2:$D$1001,1,0))=A710,"","X"))</f>
        <v/>
      </c>
    </row>
    <row r="711" spans="1:8" x14ac:dyDescent="0.3">
      <c r="A711" s="17">
        <f t="shared" si="22"/>
        <v>710</v>
      </c>
      <c r="E711" s="93" t="str">
        <f t="shared" si="21"/>
        <v/>
      </c>
      <c r="H711" s="67" t="str">
        <f>IF(B711="","",IF(IF(ISNA(VLOOKUP(A711,RESULTS!$D$2:$D$1001,1,0)),"",VLOOKUP(A711,RESULTS!$D$2:$D$1001,1,0))=A711,"","X"))</f>
        <v/>
      </c>
    </row>
    <row r="712" spans="1:8" x14ac:dyDescent="0.3">
      <c r="A712" s="17">
        <f t="shared" si="22"/>
        <v>711</v>
      </c>
      <c r="E712" s="93" t="str">
        <f t="shared" si="21"/>
        <v/>
      </c>
      <c r="H712" s="67" t="str">
        <f>IF(B712="","",IF(IF(ISNA(VLOOKUP(A712,RESULTS!$D$2:$D$1001,1,0)),"",VLOOKUP(A712,RESULTS!$D$2:$D$1001,1,0))=A712,"","X"))</f>
        <v/>
      </c>
    </row>
    <row r="713" spans="1:8" x14ac:dyDescent="0.3">
      <c r="A713" s="17">
        <f t="shared" si="22"/>
        <v>712</v>
      </c>
      <c r="E713" s="93" t="str">
        <f t="shared" ref="E713:E776" si="23">LEFT(D713,1)</f>
        <v/>
      </c>
      <c r="H713" s="67" t="str">
        <f>IF(B713="","",IF(IF(ISNA(VLOOKUP(A713,RESULTS!$D$2:$D$1001,1,0)),"",VLOOKUP(A713,RESULTS!$D$2:$D$1001,1,0))=A713,"","X"))</f>
        <v/>
      </c>
    </row>
    <row r="714" spans="1:8" x14ac:dyDescent="0.3">
      <c r="A714" s="17">
        <f t="shared" si="22"/>
        <v>713</v>
      </c>
      <c r="E714" s="93" t="str">
        <f t="shared" si="23"/>
        <v/>
      </c>
      <c r="H714" s="67" t="str">
        <f>IF(B714="","",IF(IF(ISNA(VLOOKUP(A714,RESULTS!$D$2:$D$1001,1,0)),"",VLOOKUP(A714,RESULTS!$D$2:$D$1001,1,0))=A714,"","X"))</f>
        <v/>
      </c>
    </row>
    <row r="715" spans="1:8" x14ac:dyDescent="0.3">
      <c r="A715" s="17">
        <f t="shared" si="22"/>
        <v>714</v>
      </c>
      <c r="E715" s="93" t="str">
        <f t="shared" si="23"/>
        <v/>
      </c>
      <c r="H715" s="67" t="str">
        <f>IF(B715="","",IF(IF(ISNA(VLOOKUP(A715,RESULTS!$D$2:$D$1001,1,0)),"",VLOOKUP(A715,RESULTS!$D$2:$D$1001,1,0))=A715,"","X"))</f>
        <v/>
      </c>
    </row>
    <row r="716" spans="1:8" x14ac:dyDescent="0.3">
      <c r="A716" s="17">
        <f t="shared" si="22"/>
        <v>715</v>
      </c>
      <c r="E716" s="93" t="str">
        <f t="shared" si="23"/>
        <v/>
      </c>
      <c r="H716" s="67" t="str">
        <f>IF(B716="","",IF(IF(ISNA(VLOOKUP(A716,RESULTS!$D$2:$D$1001,1,0)),"",VLOOKUP(A716,RESULTS!$D$2:$D$1001,1,0))=A716,"","X"))</f>
        <v/>
      </c>
    </row>
    <row r="717" spans="1:8" x14ac:dyDescent="0.3">
      <c r="A717" s="17">
        <f t="shared" si="22"/>
        <v>716</v>
      </c>
      <c r="E717" s="93" t="str">
        <f t="shared" si="23"/>
        <v/>
      </c>
      <c r="H717" s="67" t="str">
        <f>IF(B717="","",IF(IF(ISNA(VLOOKUP(A717,RESULTS!$D$2:$D$1001,1,0)),"",VLOOKUP(A717,RESULTS!$D$2:$D$1001,1,0))=A717,"","X"))</f>
        <v/>
      </c>
    </row>
    <row r="718" spans="1:8" x14ac:dyDescent="0.3">
      <c r="A718" s="17">
        <f t="shared" si="22"/>
        <v>717</v>
      </c>
      <c r="E718" s="93" t="str">
        <f t="shared" si="23"/>
        <v/>
      </c>
      <c r="H718" s="67" t="str">
        <f>IF(B718="","",IF(IF(ISNA(VLOOKUP(A718,RESULTS!$D$2:$D$1001,1,0)),"",VLOOKUP(A718,RESULTS!$D$2:$D$1001,1,0))=A718,"","X"))</f>
        <v/>
      </c>
    </row>
    <row r="719" spans="1:8" x14ac:dyDescent="0.3">
      <c r="A719" s="17">
        <f t="shared" si="22"/>
        <v>718</v>
      </c>
      <c r="E719" s="93" t="str">
        <f t="shared" si="23"/>
        <v/>
      </c>
      <c r="H719" s="67" t="str">
        <f>IF(B719="","",IF(IF(ISNA(VLOOKUP(A719,RESULTS!$D$2:$D$1001,1,0)),"",VLOOKUP(A719,RESULTS!$D$2:$D$1001,1,0))=A719,"","X"))</f>
        <v/>
      </c>
    </row>
    <row r="720" spans="1:8" x14ac:dyDescent="0.3">
      <c r="A720" s="17">
        <f t="shared" si="22"/>
        <v>719</v>
      </c>
      <c r="E720" s="93" t="str">
        <f t="shared" si="23"/>
        <v/>
      </c>
      <c r="H720" s="67" t="str">
        <f>IF(B720="","",IF(IF(ISNA(VLOOKUP(A720,RESULTS!$D$2:$D$1001,1,0)),"",VLOOKUP(A720,RESULTS!$D$2:$D$1001,1,0))=A720,"","X"))</f>
        <v/>
      </c>
    </row>
    <row r="721" spans="1:8" x14ac:dyDescent="0.3">
      <c r="A721" s="17">
        <f t="shared" si="22"/>
        <v>720</v>
      </c>
      <c r="E721" s="93" t="str">
        <f t="shared" si="23"/>
        <v/>
      </c>
      <c r="H721" s="67" t="str">
        <f>IF(B721="","",IF(IF(ISNA(VLOOKUP(A721,RESULTS!$D$2:$D$1001,1,0)),"",VLOOKUP(A721,RESULTS!$D$2:$D$1001,1,0))=A721,"","X"))</f>
        <v/>
      </c>
    </row>
    <row r="722" spans="1:8" x14ac:dyDescent="0.3">
      <c r="A722" s="17">
        <f t="shared" si="22"/>
        <v>721</v>
      </c>
      <c r="E722" s="93" t="str">
        <f t="shared" si="23"/>
        <v/>
      </c>
      <c r="H722" s="67" t="str">
        <f>IF(B722="","",IF(IF(ISNA(VLOOKUP(A722,RESULTS!$D$2:$D$1001,1,0)),"",VLOOKUP(A722,RESULTS!$D$2:$D$1001,1,0))=A722,"","X"))</f>
        <v/>
      </c>
    </row>
    <row r="723" spans="1:8" x14ac:dyDescent="0.3">
      <c r="A723" s="17">
        <f t="shared" si="22"/>
        <v>722</v>
      </c>
      <c r="E723" s="93" t="str">
        <f t="shared" si="23"/>
        <v/>
      </c>
      <c r="H723" s="67" t="str">
        <f>IF(B723="","",IF(IF(ISNA(VLOOKUP(A723,RESULTS!$D$2:$D$1001,1,0)),"",VLOOKUP(A723,RESULTS!$D$2:$D$1001,1,0))=A723,"","X"))</f>
        <v/>
      </c>
    </row>
    <row r="724" spans="1:8" x14ac:dyDescent="0.3">
      <c r="A724" s="17">
        <f t="shared" si="22"/>
        <v>723</v>
      </c>
      <c r="E724" s="93" t="str">
        <f t="shared" si="23"/>
        <v/>
      </c>
      <c r="H724" s="67" t="str">
        <f>IF(B724="","",IF(IF(ISNA(VLOOKUP(A724,RESULTS!$D$2:$D$1001,1,0)),"",VLOOKUP(A724,RESULTS!$D$2:$D$1001,1,0))=A724,"","X"))</f>
        <v/>
      </c>
    </row>
    <row r="725" spans="1:8" x14ac:dyDescent="0.3">
      <c r="A725" s="17">
        <f t="shared" si="22"/>
        <v>724</v>
      </c>
      <c r="E725" s="93" t="str">
        <f t="shared" si="23"/>
        <v/>
      </c>
      <c r="H725" s="67" t="str">
        <f>IF(B725="","",IF(IF(ISNA(VLOOKUP(A725,RESULTS!$D$2:$D$1001,1,0)),"",VLOOKUP(A725,RESULTS!$D$2:$D$1001,1,0))=A725,"","X"))</f>
        <v/>
      </c>
    </row>
    <row r="726" spans="1:8" x14ac:dyDescent="0.3">
      <c r="A726" s="17">
        <f t="shared" si="22"/>
        <v>725</v>
      </c>
      <c r="E726" s="93" t="str">
        <f t="shared" si="23"/>
        <v/>
      </c>
      <c r="H726" s="67" t="str">
        <f>IF(B726="","",IF(IF(ISNA(VLOOKUP(A726,RESULTS!$D$2:$D$1001,1,0)),"",VLOOKUP(A726,RESULTS!$D$2:$D$1001,1,0))=A726,"","X"))</f>
        <v/>
      </c>
    </row>
    <row r="727" spans="1:8" x14ac:dyDescent="0.3">
      <c r="A727" s="17">
        <f t="shared" si="22"/>
        <v>726</v>
      </c>
      <c r="E727" s="93" t="str">
        <f t="shared" si="23"/>
        <v/>
      </c>
      <c r="H727" s="67" t="str">
        <f>IF(B727="","",IF(IF(ISNA(VLOOKUP(A727,RESULTS!$D$2:$D$1001,1,0)),"",VLOOKUP(A727,RESULTS!$D$2:$D$1001,1,0))=A727,"","X"))</f>
        <v/>
      </c>
    </row>
    <row r="728" spans="1:8" x14ac:dyDescent="0.3">
      <c r="A728" s="17">
        <f t="shared" si="22"/>
        <v>727</v>
      </c>
      <c r="E728" s="93" t="str">
        <f t="shared" si="23"/>
        <v/>
      </c>
      <c r="H728" s="67" t="str">
        <f>IF(B728="","",IF(IF(ISNA(VLOOKUP(A728,RESULTS!$D$2:$D$1001,1,0)),"",VLOOKUP(A728,RESULTS!$D$2:$D$1001,1,0))=A728,"","X"))</f>
        <v/>
      </c>
    </row>
    <row r="729" spans="1:8" x14ac:dyDescent="0.3">
      <c r="A729" s="17">
        <f t="shared" si="22"/>
        <v>728</v>
      </c>
      <c r="E729" s="93" t="str">
        <f t="shared" si="23"/>
        <v/>
      </c>
      <c r="H729" s="67" t="str">
        <f>IF(B729="","",IF(IF(ISNA(VLOOKUP(A729,RESULTS!$D$2:$D$1001,1,0)),"",VLOOKUP(A729,RESULTS!$D$2:$D$1001,1,0))=A729,"","X"))</f>
        <v/>
      </c>
    </row>
    <row r="730" spans="1:8" x14ac:dyDescent="0.3">
      <c r="A730" s="17">
        <f t="shared" si="22"/>
        <v>729</v>
      </c>
      <c r="E730" s="93" t="str">
        <f t="shared" si="23"/>
        <v/>
      </c>
      <c r="H730" s="67" t="str">
        <f>IF(B730="","",IF(IF(ISNA(VLOOKUP(A730,RESULTS!$D$2:$D$1001,1,0)),"",VLOOKUP(A730,RESULTS!$D$2:$D$1001,1,0))=A730,"","X"))</f>
        <v/>
      </c>
    </row>
    <row r="731" spans="1:8" x14ac:dyDescent="0.3">
      <c r="A731" s="17">
        <f t="shared" si="22"/>
        <v>730</v>
      </c>
      <c r="E731" s="93" t="str">
        <f t="shared" si="23"/>
        <v/>
      </c>
      <c r="H731" s="67" t="str">
        <f>IF(B731="","",IF(IF(ISNA(VLOOKUP(A731,RESULTS!$D$2:$D$1001,1,0)),"",VLOOKUP(A731,RESULTS!$D$2:$D$1001,1,0))=A731,"","X"))</f>
        <v/>
      </c>
    </row>
    <row r="732" spans="1:8" x14ac:dyDescent="0.3">
      <c r="A732" s="17">
        <f t="shared" si="22"/>
        <v>731</v>
      </c>
      <c r="E732" s="93" t="str">
        <f t="shared" si="23"/>
        <v/>
      </c>
      <c r="H732" s="67" t="str">
        <f>IF(B732="","",IF(IF(ISNA(VLOOKUP(A732,RESULTS!$D$2:$D$1001,1,0)),"",VLOOKUP(A732,RESULTS!$D$2:$D$1001,1,0))=A732,"","X"))</f>
        <v/>
      </c>
    </row>
    <row r="733" spans="1:8" x14ac:dyDescent="0.3">
      <c r="A733" s="17">
        <f t="shared" si="22"/>
        <v>732</v>
      </c>
      <c r="E733" s="93" t="str">
        <f t="shared" si="23"/>
        <v/>
      </c>
      <c r="H733" s="67" t="str">
        <f>IF(B733="","",IF(IF(ISNA(VLOOKUP(A733,RESULTS!$D$2:$D$1001,1,0)),"",VLOOKUP(A733,RESULTS!$D$2:$D$1001,1,0))=A733,"","X"))</f>
        <v/>
      </c>
    </row>
    <row r="734" spans="1:8" x14ac:dyDescent="0.3">
      <c r="A734" s="17">
        <f t="shared" si="22"/>
        <v>733</v>
      </c>
      <c r="E734" s="93" t="str">
        <f t="shared" si="23"/>
        <v/>
      </c>
      <c r="H734" s="67" t="str">
        <f>IF(B734="","",IF(IF(ISNA(VLOOKUP(A734,RESULTS!$D$2:$D$1001,1,0)),"",VLOOKUP(A734,RESULTS!$D$2:$D$1001,1,0))=A734,"","X"))</f>
        <v/>
      </c>
    </row>
    <row r="735" spans="1:8" x14ac:dyDescent="0.3">
      <c r="A735" s="17">
        <f t="shared" si="22"/>
        <v>734</v>
      </c>
      <c r="E735" s="93" t="str">
        <f t="shared" si="23"/>
        <v/>
      </c>
      <c r="H735" s="67" t="str">
        <f>IF(B735="","",IF(IF(ISNA(VLOOKUP(A735,RESULTS!$D$2:$D$1001,1,0)),"",VLOOKUP(A735,RESULTS!$D$2:$D$1001,1,0))=A735,"","X"))</f>
        <v/>
      </c>
    </row>
    <row r="736" spans="1:8" x14ac:dyDescent="0.3">
      <c r="A736" s="17">
        <f t="shared" si="22"/>
        <v>735</v>
      </c>
      <c r="E736" s="93" t="str">
        <f t="shared" si="23"/>
        <v/>
      </c>
      <c r="H736" s="67" t="str">
        <f>IF(B736="","",IF(IF(ISNA(VLOOKUP(A736,RESULTS!$D$2:$D$1001,1,0)),"",VLOOKUP(A736,RESULTS!$D$2:$D$1001,1,0))=A736,"","X"))</f>
        <v/>
      </c>
    </row>
    <row r="737" spans="1:8" x14ac:dyDescent="0.3">
      <c r="A737" s="17">
        <f t="shared" si="22"/>
        <v>736</v>
      </c>
      <c r="E737" s="93" t="str">
        <f t="shared" si="23"/>
        <v/>
      </c>
      <c r="H737" s="67" t="str">
        <f>IF(B737="","",IF(IF(ISNA(VLOOKUP(A737,RESULTS!$D$2:$D$1001,1,0)),"",VLOOKUP(A737,RESULTS!$D$2:$D$1001,1,0))=A737,"","X"))</f>
        <v/>
      </c>
    </row>
    <row r="738" spans="1:8" x14ac:dyDescent="0.3">
      <c r="A738" s="17">
        <f t="shared" si="22"/>
        <v>737</v>
      </c>
      <c r="E738" s="93" t="str">
        <f t="shared" si="23"/>
        <v/>
      </c>
      <c r="H738" s="67" t="str">
        <f>IF(B738="","",IF(IF(ISNA(VLOOKUP(A738,RESULTS!$D$2:$D$1001,1,0)),"",VLOOKUP(A738,RESULTS!$D$2:$D$1001,1,0))=A738,"","X"))</f>
        <v/>
      </c>
    </row>
    <row r="739" spans="1:8" x14ac:dyDescent="0.3">
      <c r="A739" s="17">
        <f t="shared" si="22"/>
        <v>738</v>
      </c>
      <c r="E739" s="93" t="str">
        <f t="shared" si="23"/>
        <v/>
      </c>
      <c r="H739" s="67" t="str">
        <f>IF(B739="","",IF(IF(ISNA(VLOOKUP(A739,RESULTS!$D$2:$D$1001,1,0)),"",VLOOKUP(A739,RESULTS!$D$2:$D$1001,1,0))=A739,"","X"))</f>
        <v/>
      </c>
    </row>
    <row r="740" spans="1:8" x14ac:dyDescent="0.3">
      <c r="A740" s="17">
        <f t="shared" si="22"/>
        <v>739</v>
      </c>
      <c r="E740" s="93" t="str">
        <f t="shared" si="23"/>
        <v/>
      </c>
      <c r="H740" s="67" t="str">
        <f>IF(B740="","",IF(IF(ISNA(VLOOKUP(A740,RESULTS!$D$2:$D$1001,1,0)),"",VLOOKUP(A740,RESULTS!$D$2:$D$1001,1,0))=A740,"","X"))</f>
        <v/>
      </c>
    </row>
    <row r="741" spans="1:8" x14ac:dyDescent="0.3">
      <c r="A741" s="17">
        <f t="shared" si="22"/>
        <v>740</v>
      </c>
      <c r="E741" s="93" t="str">
        <f t="shared" si="23"/>
        <v/>
      </c>
      <c r="H741" s="67" t="str">
        <f>IF(B741="","",IF(IF(ISNA(VLOOKUP(A741,RESULTS!$D$2:$D$1001,1,0)),"",VLOOKUP(A741,RESULTS!$D$2:$D$1001,1,0))=A741,"","X"))</f>
        <v/>
      </c>
    </row>
    <row r="742" spans="1:8" x14ac:dyDescent="0.3">
      <c r="A742" s="17">
        <f t="shared" si="22"/>
        <v>741</v>
      </c>
      <c r="E742" s="93" t="str">
        <f t="shared" si="23"/>
        <v/>
      </c>
      <c r="H742" s="67" t="str">
        <f>IF(B742="","",IF(IF(ISNA(VLOOKUP(A742,RESULTS!$D$2:$D$1001,1,0)),"",VLOOKUP(A742,RESULTS!$D$2:$D$1001,1,0))=A742,"","X"))</f>
        <v/>
      </c>
    </row>
    <row r="743" spans="1:8" x14ac:dyDescent="0.3">
      <c r="A743" s="17">
        <f t="shared" si="22"/>
        <v>742</v>
      </c>
      <c r="E743" s="93" t="str">
        <f t="shared" si="23"/>
        <v/>
      </c>
      <c r="H743" s="67" t="str">
        <f>IF(B743="","",IF(IF(ISNA(VLOOKUP(A743,RESULTS!$D$2:$D$1001,1,0)),"",VLOOKUP(A743,RESULTS!$D$2:$D$1001,1,0))=A743,"","X"))</f>
        <v/>
      </c>
    </row>
    <row r="744" spans="1:8" x14ac:dyDescent="0.3">
      <c r="A744" s="17">
        <f t="shared" si="22"/>
        <v>743</v>
      </c>
      <c r="E744" s="93" t="str">
        <f t="shared" si="23"/>
        <v/>
      </c>
      <c r="H744" s="67" t="str">
        <f>IF(B744="","",IF(IF(ISNA(VLOOKUP(A744,RESULTS!$D$2:$D$1001,1,0)),"",VLOOKUP(A744,RESULTS!$D$2:$D$1001,1,0))=A744,"","X"))</f>
        <v/>
      </c>
    </row>
    <row r="745" spans="1:8" x14ac:dyDescent="0.3">
      <c r="A745" s="17">
        <f t="shared" si="22"/>
        <v>744</v>
      </c>
      <c r="E745" s="93" t="str">
        <f t="shared" si="23"/>
        <v/>
      </c>
      <c r="H745" s="67" t="str">
        <f>IF(B745="","",IF(IF(ISNA(VLOOKUP(A745,RESULTS!$D$2:$D$1001,1,0)),"",VLOOKUP(A745,RESULTS!$D$2:$D$1001,1,0))=A745,"","X"))</f>
        <v/>
      </c>
    </row>
    <row r="746" spans="1:8" x14ac:dyDescent="0.3">
      <c r="A746" s="17">
        <f t="shared" si="22"/>
        <v>745</v>
      </c>
      <c r="E746" s="93" t="str">
        <f t="shared" si="23"/>
        <v/>
      </c>
      <c r="H746" s="67" t="str">
        <f>IF(B746="","",IF(IF(ISNA(VLOOKUP(A746,RESULTS!$D$2:$D$1001,1,0)),"",VLOOKUP(A746,RESULTS!$D$2:$D$1001,1,0))=A746,"","X"))</f>
        <v/>
      </c>
    </row>
    <row r="747" spans="1:8" x14ac:dyDescent="0.3">
      <c r="A747" s="17">
        <f t="shared" si="22"/>
        <v>746</v>
      </c>
      <c r="E747" s="93" t="str">
        <f t="shared" si="23"/>
        <v/>
      </c>
      <c r="H747" s="67" t="str">
        <f>IF(B747="","",IF(IF(ISNA(VLOOKUP(A747,RESULTS!$D$2:$D$1001,1,0)),"",VLOOKUP(A747,RESULTS!$D$2:$D$1001,1,0))=A747,"","X"))</f>
        <v/>
      </c>
    </row>
    <row r="748" spans="1:8" x14ac:dyDescent="0.3">
      <c r="A748" s="17">
        <f t="shared" si="22"/>
        <v>747</v>
      </c>
      <c r="E748" s="93" t="str">
        <f t="shared" si="23"/>
        <v/>
      </c>
      <c r="H748" s="67" t="str">
        <f>IF(B748="","",IF(IF(ISNA(VLOOKUP(A748,RESULTS!$D$2:$D$1001,1,0)),"",VLOOKUP(A748,RESULTS!$D$2:$D$1001,1,0))=A748,"","X"))</f>
        <v/>
      </c>
    </row>
    <row r="749" spans="1:8" x14ac:dyDescent="0.3">
      <c r="A749" s="17">
        <f t="shared" si="22"/>
        <v>748</v>
      </c>
      <c r="E749" s="93" t="str">
        <f t="shared" si="23"/>
        <v/>
      </c>
      <c r="H749" s="67" t="str">
        <f>IF(B749="","",IF(IF(ISNA(VLOOKUP(A749,RESULTS!$D$2:$D$1001,1,0)),"",VLOOKUP(A749,RESULTS!$D$2:$D$1001,1,0))=A749,"","X"))</f>
        <v/>
      </c>
    </row>
    <row r="750" spans="1:8" x14ac:dyDescent="0.3">
      <c r="A750" s="17">
        <f t="shared" si="22"/>
        <v>749</v>
      </c>
      <c r="E750" s="93" t="str">
        <f t="shared" si="23"/>
        <v/>
      </c>
      <c r="H750" s="67" t="str">
        <f>IF(B750="","",IF(IF(ISNA(VLOOKUP(A750,RESULTS!$D$2:$D$1001,1,0)),"",VLOOKUP(A750,RESULTS!$D$2:$D$1001,1,0))=A750,"","X"))</f>
        <v/>
      </c>
    </row>
    <row r="751" spans="1:8" x14ac:dyDescent="0.3">
      <c r="A751" s="17">
        <f t="shared" si="22"/>
        <v>750</v>
      </c>
      <c r="E751" s="93" t="str">
        <f t="shared" si="23"/>
        <v/>
      </c>
      <c r="H751" s="67" t="str">
        <f>IF(B751="","",IF(IF(ISNA(VLOOKUP(A751,RESULTS!$D$2:$D$1001,1,0)),"",VLOOKUP(A751,RESULTS!$D$2:$D$1001,1,0))=A751,"","X"))</f>
        <v/>
      </c>
    </row>
    <row r="752" spans="1:8" x14ac:dyDescent="0.3">
      <c r="A752" s="17">
        <f t="shared" si="22"/>
        <v>751</v>
      </c>
      <c r="E752" s="93" t="str">
        <f t="shared" si="23"/>
        <v/>
      </c>
      <c r="H752" s="67" t="str">
        <f>IF(B752="","",IF(IF(ISNA(VLOOKUP(A752,RESULTS!$D$2:$D$1001,1,0)),"",VLOOKUP(A752,RESULTS!$D$2:$D$1001,1,0))=A752,"","X"))</f>
        <v/>
      </c>
    </row>
    <row r="753" spans="1:8" x14ac:dyDescent="0.3">
      <c r="A753" s="17">
        <f t="shared" si="22"/>
        <v>752</v>
      </c>
      <c r="E753" s="93" t="str">
        <f t="shared" si="23"/>
        <v/>
      </c>
      <c r="H753" s="67" t="str">
        <f>IF(B753="","",IF(IF(ISNA(VLOOKUP(A753,RESULTS!$D$2:$D$1001,1,0)),"",VLOOKUP(A753,RESULTS!$D$2:$D$1001,1,0))=A753,"","X"))</f>
        <v/>
      </c>
    </row>
    <row r="754" spans="1:8" x14ac:dyDescent="0.3">
      <c r="A754" s="17">
        <f t="shared" si="22"/>
        <v>753</v>
      </c>
      <c r="E754" s="93" t="str">
        <f t="shared" si="23"/>
        <v/>
      </c>
      <c r="H754" s="67" t="str">
        <f>IF(B754="","",IF(IF(ISNA(VLOOKUP(A754,RESULTS!$D$2:$D$1001,1,0)),"",VLOOKUP(A754,RESULTS!$D$2:$D$1001,1,0))=A754,"","X"))</f>
        <v/>
      </c>
    </row>
    <row r="755" spans="1:8" x14ac:dyDescent="0.3">
      <c r="A755" s="17">
        <f t="shared" si="22"/>
        <v>754</v>
      </c>
      <c r="E755" s="93" t="str">
        <f t="shared" si="23"/>
        <v/>
      </c>
      <c r="H755" s="67" t="str">
        <f>IF(B755="","",IF(IF(ISNA(VLOOKUP(A755,RESULTS!$D$2:$D$1001,1,0)),"",VLOOKUP(A755,RESULTS!$D$2:$D$1001,1,0))=A755,"","X"))</f>
        <v/>
      </c>
    </row>
    <row r="756" spans="1:8" x14ac:dyDescent="0.3">
      <c r="A756" s="17">
        <f t="shared" si="22"/>
        <v>755</v>
      </c>
      <c r="E756" s="93" t="str">
        <f t="shared" si="23"/>
        <v/>
      </c>
      <c r="H756" s="67" t="str">
        <f>IF(B756="","",IF(IF(ISNA(VLOOKUP(A756,RESULTS!$D$2:$D$1001,1,0)),"",VLOOKUP(A756,RESULTS!$D$2:$D$1001,1,0))=A756,"","X"))</f>
        <v/>
      </c>
    </row>
    <row r="757" spans="1:8" x14ac:dyDescent="0.3">
      <c r="A757" s="17">
        <f t="shared" si="22"/>
        <v>756</v>
      </c>
      <c r="E757" s="93" t="str">
        <f t="shared" si="23"/>
        <v/>
      </c>
      <c r="H757" s="67" t="str">
        <f>IF(B757="","",IF(IF(ISNA(VLOOKUP(A757,RESULTS!$D$2:$D$1001,1,0)),"",VLOOKUP(A757,RESULTS!$D$2:$D$1001,1,0))=A757,"","X"))</f>
        <v/>
      </c>
    </row>
    <row r="758" spans="1:8" x14ac:dyDescent="0.3">
      <c r="A758" s="17">
        <f t="shared" si="22"/>
        <v>757</v>
      </c>
      <c r="E758" s="93" t="str">
        <f t="shared" si="23"/>
        <v/>
      </c>
      <c r="H758" s="67" t="str">
        <f>IF(B758="","",IF(IF(ISNA(VLOOKUP(A758,RESULTS!$D$2:$D$1001,1,0)),"",VLOOKUP(A758,RESULTS!$D$2:$D$1001,1,0))=A758,"","X"))</f>
        <v/>
      </c>
    </row>
    <row r="759" spans="1:8" x14ac:dyDescent="0.3">
      <c r="A759" s="17">
        <f t="shared" si="22"/>
        <v>758</v>
      </c>
      <c r="E759" s="93" t="str">
        <f t="shared" si="23"/>
        <v/>
      </c>
      <c r="H759" s="67" t="str">
        <f>IF(B759="","",IF(IF(ISNA(VLOOKUP(A759,RESULTS!$D$2:$D$1001,1,0)),"",VLOOKUP(A759,RESULTS!$D$2:$D$1001,1,0))=A759,"","X"))</f>
        <v/>
      </c>
    </row>
    <row r="760" spans="1:8" x14ac:dyDescent="0.3">
      <c r="A760" s="17">
        <f t="shared" si="22"/>
        <v>759</v>
      </c>
      <c r="E760" s="93" t="str">
        <f t="shared" si="23"/>
        <v/>
      </c>
      <c r="H760" s="67" t="str">
        <f>IF(B760="","",IF(IF(ISNA(VLOOKUP(A760,RESULTS!$D$2:$D$1001,1,0)),"",VLOOKUP(A760,RESULTS!$D$2:$D$1001,1,0))=A760,"","X"))</f>
        <v/>
      </c>
    </row>
    <row r="761" spans="1:8" x14ac:dyDescent="0.3">
      <c r="A761" s="17">
        <f t="shared" si="22"/>
        <v>760</v>
      </c>
      <c r="E761" s="93" t="str">
        <f t="shared" si="23"/>
        <v/>
      </c>
      <c r="H761" s="67" t="str">
        <f>IF(B761="","",IF(IF(ISNA(VLOOKUP(A761,RESULTS!$D$2:$D$1001,1,0)),"",VLOOKUP(A761,RESULTS!$D$2:$D$1001,1,0))=A761,"","X"))</f>
        <v/>
      </c>
    </row>
    <row r="762" spans="1:8" x14ac:dyDescent="0.3">
      <c r="A762" s="17">
        <f t="shared" si="22"/>
        <v>761</v>
      </c>
      <c r="E762" s="93" t="str">
        <f t="shared" si="23"/>
        <v/>
      </c>
      <c r="H762" s="67" t="str">
        <f>IF(B762="","",IF(IF(ISNA(VLOOKUP(A762,RESULTS!$D$2:$D$1001,1,0)),"",VLOOKUP(A762,RESULTS!$D$2:$D$1001,1,0))=A762,"","X"))</f>
        <v/>
      </c>
    </row>
    <row r="763" spans="1:8" x14ac:dyDescent="0.3">
      <c r="A763" s="17">
        <f t="shared" si="22"/>
        <v>762</v>
      </c>
      <c r="E763" s="93" t="str">
        <f t="shared" si="23"/>
        <v/>
      </c>
      <c r="H763" s="67" t="str">
        <f>IF(B763="","",IF(IF(ISNA(VLOOKUP(A763,RESULTS!$D$2:$D$1001,1,0)),"",VLOOKUP(A763,RESULTS!$D$2:$D$1001,1,0))=A763,"","X"))</f>
        <v/>
      </c>
    </row>
    <row r="764" spans="1:8" x14ac:dyDescent="0.3">
      <c r="A764" s="17">
        <f t="shared" si="22"/>
        <v>763</v>
      </c>
      <c r="E764" s="93" t="str">
        <f t="shared" si="23"/>
        <v/>
      </c>
      <c r="H764" s="67" t="str">
        <f>IF(B764="","",IF(IF(ISNA(VLOOKUP(A764,RESULTS!$D$2:$D$1001,1,0)),"",VLOOKUP(A764,RESULTS!$D$2:$D$1001,1,0))=A764,"","X"))</f>
        <v/>
      </c>
    </row>
    <row r="765" spans="1:8" x14ac:dyDescent="0.3">
      <c r="A765" s="17">
        <f t="shared" si="22"/>
        <v>764</v>
      </c>
      <c r="E765" s="93" t="str">
        <f t="shared" si="23"/>
        <v/>
      </c>
      <c r="H765" s="67" t="str">
        <f>IF(B765="","",IF(IF(ISNA(VLOOKUP(A765,RESULTS!$D$2:$D$1001,1,0)),"",VLOOKUP(A765,RESULTS!$D$2:$D$1001,1,0))=A765,"","X"))</f>
        <v/>
      </c>
    </row>
    <row r="766" spans="1:8" x14ac:dyDescent="0.3">
      <c r="A766" s="17">
        <f t="shared" si="22"/>
        <v>765</v>
      </c>
      <c r="E766" s="93" t="str">
        <f t="shared" si="23"/>
        <v/>
      </c>
      <c r="H766" s="67" t="str">
        <f>IF(B766="","",IF(IF(ISNA(VLOOKUP(A766,RESULTS!$D$2:$D$1001,1,0)),"",VLOOKUP(A766,RESULTS!$D$2:$D$1001,1,0))=A766,"","X"))</f>
        <v/>
      </c>
    </row>
    <row r="767" spans="1:8" x14ac:dyDescent="0.3">
      <c r="A767" s="17">
        <f t="shared" si="22"/>
        <v>766</v>
      </c>
      <c r="E767" s="93" t="str">
        <f t="shared" si="23"/>
        <v/>
      </c>
      <c r="H767" s="67" t="str">
        <f>IF(B767="","",IF(IF(ISNA(VLOOKUP(A767,RESULTS!$D$2:$D$1001,1,0)),"",VLOOKUP(A767,RESULTS!$D$2:$D$1001,1,0))=A767,"","X"))</f>
        <v/>
      </c>
    </row>
    <row r="768" spans="1:8" x14ac:dyDescent="0.3">
      <c r="A768" s="17">
        <f t="shared" si="22"/>
        <v>767</v>
      </c>
      <c r="E768" s="93" t="str">
        <f t="shared" si="23"/>
        <v/>
      </c>
      <c r="H768" s="67" t="str">
        <f>IF(B768="","",IF(IF(ISNA(VLOOKUP(A768,RESULTS!$D$2:$D$1001,1,0)),"",VLOOKUP(A768,RESULTS!$D$2:$D$1001,1,0))=A768,"","X"))</f>
        <v/>
      </c>
    </row>
    <row r="769" spans="1:8" x14ac:dyDescent="0.3">
      <c r="A769" s="17">
        <f t="shared" si="22"/>
        <v>768</v>
      </c>
      <c r="E769" s="93" t="str">
        <f t="shared" si="23"/>
        <v/>
      </c>
      <c r="H769" s="67" t="str">
        <f>IF(B769="","",IF(IF(ISNA(VLOOKUP(A769,RESULTS!$D$2:$D$1001,1,0)),"",VLOOKUP(A769,RESULTS!$D$2:$D$1001,1,0))=A769,"","X"))</f>
        <v/>
      </c>
    </row>
    <row r="770" spans="1:8" x14ac:dyDescent="0.3">
      <c r="A770" s="17">
        <f t="shared" si="22"/>
        <v>769</v>
      </c>
      <c r="E770" s="93" t="str">
        <f t="shared" si="23"/>
        <v/>
      </c>
      <c r="H770" s="67" t="str">
        <f>IF(B770="","",IF(IF(ISNA(VLOOKUP(A770,RESULTS!$D$2:$D$1001,1,0)),"",VLOOKUP(A770,RESULTS!$D$2:$D$1001,1,0))=A770,"","X"))</f>
        <v/>
      </c>
    </row>
    <row r="771" spans="1:8" x14ac:dyDescent="0.3">
      <c r="A771" s="17">
        <f t="shared" ref="A771:A834" si="24">A770+1</f>
        <v>770</v>
      </c>
      <c r="E771" s="93" t="str">
        <f t="shared" si="23"/>
        <v/>
      </c>
      <c r="H771" s="67" t="str">
        <f>IF(B771="","",IF(IF(ISNA(VLOOKUP(A771,RESULTS!$D$2:$D$1001,1,0)),"",VLOOKUP(A771,RESULTS!$D$2:$D$1001,1,0))=A771,"","X"))</f>
        <v/>
      </c>
    </row>
    <row r="772" spans="1:8" x14ac:dyDescent="0.3">
      <c r="A772" s="17">
        <f t="shared" si="24"/>
        <v>771</v>
      </c>
      <c r="E772" s="93" t="str">
        <f t="shared" si="23"/>
        <v/>
      </c>
      <c r="H772" s="67" t="str">
        <f>IF(B772="","",IF(IF(ISNA(VLOOKUP(A772,RESULTS!$D$2:$D$1001,1,0)),"",VLOOKUP(A772,RESULTS!$D$2:$D$1001,1,0))=A772,"","X"))</f>
        <v/>
      </c>
    </row>
    <row r="773" spans="1:8" x14ac:dyDescent="0.3">
      <c r="A773" s="17">
        <f t="shared" si="24"/>
        <v>772</v>
      </c>
      <c r="E773" s="93" t="str">
        <f t="shared" si="23"/>
        <v/>
      </c>
      <c r="H773" s="67" t="str">
        <f>IF(B773="","",IF(IF(ISNA(VLOOKUP(A773,RESULTS!$D$2:$D$1001,1,0)),"",VLOOKUP(A773,RESULTS!$D$2:$D$1001,1,0))=A773,"","X"))</f>
        <v/>
      </c>
    </row>
    <row r="774" spans="1:8" x14ac:dyDescent="0.3">
      <c r="A774" s="17">
        <f t="shared" si="24"/>
        <v>773</v>
      </c>
      <c r="E774" s="93" t="str">
        <f t="shared" si="23"/>
        <v/>
      </c>
      <c r="H774" s="67" t="str">
        <f>IF(B774="","",IF(IF(ISNA(VLOOKUP(A774,RESULTS!$D$2:$D$1001,1,0)),"",VLOOKUP(A774,RESULTS!$D$2:$D$1001,1,0))=A774,"","X"))</f>
        <v/>
      </c>
    </row>
    <row r="775" spans="1:8" x14ac:dyDescent="0.3">
      <c r="A775" s="17">
        <f t="shared" si="24"/>
        <v>774</v>
      </c>
      <c r="E775" s="93" t="str">
        <f t="shared" si="23"/>
        <v/>
      </c>
      <c r="H775" s="67" t="str">
        <f>IF(B775="","",IF(IF(ISNA(VLOOKUP(A775,RESULTS!$D$2:$D$1001,1,0)),"",VLOOKUP(A775,RESULTS!$D$2:$D$1001,1,0))=A775,"","X"))</f>
        <v/>
      </c>
    </row>
    <row r="776" spans="1:8" x14ac:dyDescent="0.3">
      <c r="A776" s="17">
        <f t="shared" si="24"/>
        <v>775</v>
      </c>
      <c r="E776" s="93" t="str">
        <f t="shared" si="23"/>
        <v/>
      </c>
      <c r="H776" s="67" t="str">
        <f>IF(B776="","",IF(IF(ISNA(VLOOKUP(A776,RESULTS!$D$2:$D$1001,1,0)),"",VLOOKUP(A776,RESULTS!$D$2:$D$1001,1,0))=A776,"","X"))</f>
        <v/>
      </c>
    </row>
    <row r="777" spans="1:8" x14ac:dyDescent="0.3">
      <c r="A777" s="17">
        <f t="shared" si="24"/>
        <v>776</v>
      </c>
      <c r="E777" s="93" t="str">
        <f t="shared" ref="E777:E840" si="25">LEFT(D777,1)</f>
        <v/>
      </c>
      <c r="H777" s="67" t="str">
        <f>IF(B777="","",IF(IF(ISNA(VLOOKUP(A777,RESULTS!$D$2:$D$1001,1,0)),"",VLOOKUP(A777,RESULTS!$D$2:$D$1001,1,0))=A777,"","X"))</f>
        <v/>
      </c>
    </row>
    <row r="778" spans="1:8" x14ac:dyDescent="0.3">
      <c r="A778" s="17">
        <f t="shared" si="24"/>
        <v>777</v>
      </c>
      <c r="E778" s="93" t="str">
        <f t="shared" si="25"/>
        <v/>
      </c>
      <c r="H778" s="67" t="str">
        <f>IF(B778="","",IF(IF(ISNA(VLOOKUP(A778,RESULTS!$D$2:$D$1001,1,0)),"",VLOOKUP(A778,RESULTS!$D$2:$D$1001,1,0))=A778,"","X"))</f>
        <v/>
      </c>
    </row>
    <row r="779" spans="1:8" x14ac:dyDescent="0.3">
      <c r="A779" s="17">
        <f t="shared" si="24"/>
        <v>778</v>
      </c>
      <c r="E779" s="93" t="str">
        <f t="shared" si="25"/>
        <v/>
      </c>
      <c r="H779" s="67" t="str">
        <f>IF(B779="","",IF(IF(ISNA(VLOOKUP(A779,RESULTS!$D$2:$D$1001,1,0)),"",VLOOKUP(A779,RESULTS!$D$2:$D$1001,1,0))=A779,"","X"))</f>
        <v/>
      </c>
    </row>
    <row r="780" spans="1:8" x14ac:dyDescent="0.3">
      <c r="A780" s="17">
        <f t="shared" si="24"/>
        <v>779</v>
      </c>
      <c r="E780" s="93" t="str">
        <f t="shared" si="25"/>
        <v/>
      </c>
      <c r="H780" s="67" t="str">
        <f>IF(B780="","",IF(IF(ISNA(VLOOKUP(A780,RESULTS!$D$2:$D$1001,1,0)),"",VLOOKUP(A780,RESULTS!$D$2:$D$1001,1,0))=A780,"","X"))</f>
        <v/>
      </c>
    </row>
    <row r="781" spans="1:8" x14ac:dyDescent="0.3">
      <c r="A781" s="17">
        <f t="shared" si="24"/>
        <v>780</v>
      </c>
      <c r="E781" s="93" t="str">
        <f t="shared" si="25"/>
        <v/>
      </c>
      <c r="H781" s="67" t="str">
        <f>IF(B781="","",IF(IF(ISNA(VLOOKUP(A781,RESULTS!$D$2:$D$1001,1,0)),"",VLOOKUP(A781,RESULTS!$D$2:$D$1001,1,0))=A781,"","X"))</f>
        <v/>
      </c>
    </row>
    <row r="782" spans="1:8" x14ac:dyDescent="0.3">
      <c r="A782" s="17">
        <f t="shared" si="24"/>
        <v>781</v>
      </c>
      <c r="E782" s="93" t="str">
        <f t="shared" si="25"/>
        <v/>
      </c>
      <c r="H782" s="67" t="str">
        <f>IF(B782="","",IF(IF(ISNA(VLOOKUP(A782,RESULTS!$D$2:$D$1001,1,0)),"",VLOOKUP(A782,RESULTS!$D$2:$D$1001,1,0))=A782,"","X"))</f>
        <v/>
      </c>
    </row>
    <row r="783" spans="1:8" x14ac:dyDescent="0.3">
      <c r="A783" s="17">
        <f t="shared" si="24"/>
        <v>782</v>
      </c>
      <c r="E783" s="93" t="str">
        <f t="shared" si="25"/>
        <v/>
      </c>
      <c r="H783" s="67" t="str">
        <f>IF(B783="","",IF(IF(ISNA(VLOOKUP(A783,RESULTS!$D$2:$D$1001,1,0)),"",VLOOKUP(A783,RESULTS!$D$2:$D$1001,1,0))=A783,"","X"))</f>
        <v/>
      </c>
    </row>
    <row r="784" spans="1:8" x14ac:dyDescent="0.3">
      <c r="A784" s="17">
        <f t="shared" si="24"/>
        <v>783</v>
      </c>
      <c r="E784" s="93" t="str">
        <f t="shared" si="25"/>
        <v/>
      </c>
      <c r="H784" s="67" t="str">
        <f>IF(B784="","",IF(IF(ISNA(VLOOKUP(A784,RESULTS!$D$2:$D$1001,1,0)),"",VLOOKUP(A784,RESULTS!$D$2:$D$1001,1,0))=A784,"","X"))</f>
        <v/>
      </c>
    </row>
    <row r="785" spans="1:8" x14ac:dyDescent="0.3">
      <c r="A785" s="17">
        <f t="shared" si="24"/>
        <v>784</v>
      </c>
      <c r="E785" s="93" t="str">
        <f t="shared" si="25"/>
        <v/>
      </c>
      <c r="H785" s="67" t="str">
        <f>IF(B785="","",IF(IF(ISNA(VLOOKUP(A785,RESULTS!$D$2:$D$1001,1,0)),"",VLOOKUP(A785,RESULTS!$D$2:$D$1001,1,0))=A785,"","X"))</f>
        <v/>
      </c>
    </row>
    <row r="786" spans="1:8" x14ac:dyDescent="0.3">
      <c r="A786" s="17">
        <f t="shared" si="24"/>
        <v>785</v>
      </c>
      <c r="E786" s="93" t="str">
        <f t="shared" si="25"/>
        <v/>
      </c>
      <c r="H786" s="67" t="str">
        <f>IF(B786="","",IF(IF(ISNA(VLOOKUP(A786,RESULTS!$D$2:$D$1001,1,0)),"",VLOOKUP(A786,RESULTS!$D$2:$D$1001,1,0))=A786,"","X"))</f>
        <v/>
      </c>
    </row>
    <row r="787" spans="1:8" x14ac:dyDescent="0.3">
      <c r="A787" s="17">
        <f t="shared" si="24"/>
        <v>786</v>
      </c>
      <c r="E787" s="93" t="str">
        <f t="shared" si="25"/>
        <v/>
      </c>
      <c r="H787" s="67" t="str">
        <f>IF(B787="","",IF(IF(ISNA(VLOOKUP(A787,RESULTS!$D$2:$D$1001,1,0)),"",VLOOKUP(A787,RESULTS!$D$2:$D$1001,1,0))=A787,"","X"))</f>
        <v/>
      </c>
    </row>
    <row r="788" spans="1:8" x14ac:dyDescent="0.3">
      <c r="A788" s="17">
        <f t="shared" si="24"/>
        <v>787</v>
      </c>
      <c r="E788" s="93" t="str">
        <f t="shared" si="25"/>
        <v/>
      </c>
      <c r="H788" s="67" t="str">
        <f>IF(B788="","",IF(IF(ISNA(VLOOKUP(A788,RESULTS!$D$2:$D$1001,1,0)),"",VLOOKUP(A788,RESULTS!$D$2:$D$1001,1,0))=A788,"","X"))</f>
        <v/>
      </c>
    </row>
    <row r="789" spans="1:8" x14ac:dyDescent="0.3">
      <c r="A789" s="17">
        <f t="shared" si="24"/>
        <v>788</v>
      </c>
      <c r="E789" s="93" t="str">
        <f t="shared" si="25"/>
        <v/>
      </c>
      <c r="H789" s="67" t="str">
        <f>IF(B789="","",IF(IF(ISNA(VLOOKUP(A789,RESULTS!$D$2:$D$1001,1,0)),"",VLOOKUP(A789,RESULTS!$D$2:$D$1001,1,0))=A789,"","X"))</f>
        <v/>
      </c>
    </row>
    <row r="790" spans="1:8" x14ac:dyDescent="0.3">
      <c r="A790" s="17">
        <f t="shared" si="24"/>
        <v>789</v>
      </c>
      <c r="E790" s="93" t="str">
        <f t="shared" si="25"/>
        <v/>
      </c>
      <c r="H790" s="67" t="str">
        <f>IF(B790="","",IF(IF(ISNA(VLOOKUP(A790,RESULTS!$D$2:$D$1001,1,0)),"",VLOOKUP(A790,RESULTS!$D$2:$D$1001,1,0))=A790,"","X"))</f>
        <v/>
      </c>
    </row>
    <row r="791" spans="1:8" x14ac:dyDescent="0.3">
      <c r="A791" s="17">
        <f t="shared" si="24"/>
        <v>790</v>
      </c>
      <c r="E791" s="93" t="str">
        <f t="shared" si="25"/>
        <v/>
      </c>
      <c r="H791" s="67" t="str">
        <f>IF(B791="","",IF(IF(ISNA(VLOOKUP(A791,RESULTS!$D$2:$D$1001,1,0)),"",VLOOKUP(A791,RESULTS!$D$2:$D$1001,1,0))=A791,"","X"))</f>
        <v/>
      </c>
    </row>
    <row r="792" spans="1:8" x14ac:dyDescent="0.3">
      <c r="A792" s="17">
        <f t="shared" si="24"/>
        <v>791</v>
      </c>
      <c r="E792" s="93" t="str">
        <f t="shared" si="25"/>
        <v/>
      </c>
      <c r="H792" s="67" t="str">
        <f>IF(B792="","",IF(IF(ISNA(VLOOKUP(A792,RESULTS!$D$2:$D$1001,1,0)),"",VLOOKUP(A792,RESULTS!$D$2:$D$1001,1,0))=A792,"","X"))</f>
        <v/>
      </c>
    </row>
    <row r="793" spans="1:8" x14ac:dyDescent="0.3">
      <c r="A793" s="17">
        <f t="shared" si="24"/>
        <v>792</v>
      </c>
      <c r="E793" s="93" t="str">
        <f t="shared" si="25"/>
        <v/>
      </c>
      <c r="H793" s="67" t="str">
        <f>IF(B793="","",IF(IF(ISNA(VLOOKUP(A793,RESULTS!$D$2:$D$1001,1,0)),"",VLOOKUP(A793,RESULTS!$D$2:$D$1001,1,0))=A793,"","X"))</f>
        <v/>
      </c>
    </row>
    <row r="794" spans="1:8" x14ac:dyDescent="0.3">
      <c r="A794" s="17">
        <f t="shared" si="24"/>
        <v>793</v>
      </c>
      <c r="E794" s="93" t="str">
        <f t="shared" si="25"/>
        <v/>
      </c>
      <c r="H794" s="67" t="str">
        <f>IF(B794="","",IF(IF(ISNA(VLOOKUP(A794,RESULTS!$D$2:$D$1001,1,0)),"",VLOOKUP(A794,RESULTS!$D$2:$D$1001,1,0))=A794,"","X"))</f>
        <v/>
      </c>
    </row>
    <row r="795" spans="1:8" x14ac:dyDescent="0.3">
      <c r="A795" s="17">
        <f t="shared" si="24"/>
        <v>794</v>
      </c>
      <c r="E795" s="93" t="str">
        <f t="shared" si="25"/>
        <v/>
      </c>
      <c r="H795" s="67" t="str">
        <f>IF(B795="","",IF(IF(ISNA(VLOOKUP(A795,RESULTS!$D$2:$D$1001,1,0)),"",VLOOKUP(A795,RESULTS!$D$2:$D$1001,1,0))=A795,"","X"))</f>
        <v/>
      </c>
    </row>
    <row r="796" spans="1:8" x14ac:dyDescent="0.3">
      <c r="A796" s="17">
        <f t="shared" si="24"/>
        <v>795</v>
      </c>
      <c r="E796" s="93" t="str">
        <f t="shared" si="25"/>
        <v/>
      </c>
      <c r="H796" s="67" t="str">
        <f>IF(B796="","",IF(IF(ISNA(VLOOKUP(A796,RESULTS!$D$2:$D$1001,1,0)),"",VLOOKUP(A796,RESULTS!$D$2:$D$1001,1,0))=A796,"","X"))</f>
        <v/>
      </c>
    </row>
    <row r="797" spans="1:8" x14ac:dyDescent="0.3">
      <c r="A797" s="17">
        <f t="shared" si="24"/>
        <v>796</v>
      </c>
      <c r="E797" s="93" t="str">
        <f t="shared" si="25"/>
        <v/>
      </c>
      <c r="H797" s="67" t="str">
        <f>IF(B797="","",IF(IF(ISNA(VLOOKUP(A797,RESULTS!$D$2:$D$1001,1,0)),"",VLOOKUP(A797,RESULTS!$D$2:$D$1001,1,0))=A797,"","X"))</f>
        <v/>
      </c>
    </row>
    <row r="798" spans="1:8" x14ac:dyDescent="0.3">
      <c r="A798" s="17">
        <f t="shared" si="24"/>
        <v>797</v>
      </c>
      <c r="E798" s="93" t="str">
        <f t="shared" si="25"/>
        <v/>
      </c>
      <c r="H798" s="67" t="str">
        <f>IF(B798="","",IF(IF(ISNA(VLOOKUP(A798,RESULTS!$D$2:$D$1001,1,0)),"",VLOOKUP(A798,RESULTS!$D$2:$D$1001,1,0))=A798,"","X"))</f>
        <v/>
      </c>
    </row>
    <row r="799" spans="1:8" x14ac:dyDescent="0.3">
      <c r="A799" s="17">
        <f t="shared" si="24"/>
        <v>798</v>
      </c>
      <c r="E799" s="93" t="str">
        <f t="shared" si="25"/>
        <v/>
      </c>
      <c r="H799" s="67" t="str">
        <f>IF(B799="","",IF(IF(ISNA(VLOOKUP(A799,RESULTS!$D$2:$D$1001,1,0)),"",VLOOKUP(A799,RESULTS!$D$2:$D$1001,1,0))=A799,"","X"))</f>
        <v/>
      </c>
    </row>
    <row r="800" spans="1:8" x14ac:dyDescent="0.3">
      <c r="A800" s="17">
        <f t="shared" si="24"/>
        <v>799</v>
      </c>
      <c r="E800" s="93" t="str">
        <f t="shared" si="25"/>
        <v/>
      </c>
      <c r="H800" s="67" t="str">
        <f>IF(B800="","",IF(IF(ISNA(VLOOKUP(A800,RESULTS!$D$2:$D$1001,1,0)),"",VLOOKUP(A800,RESULTS!$D$2:$D$1001,1,0))=A800,"","X"))</f>
        <v/>
      </c>
    </row>
    <row r="801" spans="1:8" x14ac:dyDescent="0.3">
      <c r="A801" s="17">
        <f t="shared" si="24"/>
        <v>800</v>
      </c>
      <c r="E801" s="93" t="str">
        <f t="shared" si="25"/>
        <v/>
      </c>
      <c r="H801" s="67" t="str">
        <f>IF(B801="","",IF(IF(ISNA(VLOOKUP(A801,RESULTS!$D$2:$D$1001,1,0)),"",VLOOKUP(A801,RESULTS!$D$2:$D$1001,1,0))=A801,"","X"))</f>
        <v/>
      </c>
    </row>
    <row r="802" spans="1:8" x14ac:dyDescent="0.3">
      <c r="A802" s="17">
        <f t="shared" si="24"/>
        <v>801</v>
      </c>
      <c r="E802" s="93" t="str">
        <f t="shared" si="25"/>
        <v/>
      </c>
      <c r="H802" s="67" t="str">
        <f>IF(B802="","",IF(IF(ISNA(VLOOKUP(A802,RESULTS!$D$2:$D$1001,1,0)),"",VLOOKUP(A802,RESULTS!$D$2:$D$1001,1,0))=A802,"","X"))</f>
        <v/>
      </c>
    </row>
    <row r="803" spans="1:8" x14ac:dyDescent="0.3">
      <c r="A803" s="17">
        <f t="shared" si="24"/>
        <v>802</v>
      </c>
      <c r="E803" s="93" t="str">
        <f t="shared" si="25"/>
        <v/>
      </c>
      <c r="H803" s="67" t="str">
        <f>IF(B803="","",IF(IF(ISNA(VLOOKUP(A803,RESULTS!$D$2:$D$1001,1,0)),"",VLOOKUP(A803,RESULTS!$D$2:$D$1001,1,0))=A803,"","X"))</f>
        <v/>
      </c>
    </row>
    <row r="804" spans="1:8" x14ac:dyDescent="0.3">
      <c r="A804" s="17">
        <f t="shared" si="24"/>
        <v>803</v>
      </c>
      <c r="E804" s="93" t="str">
        <f t="shared" si="25"/>
        <v/>
      </c>
      <c r="H804" s="67" t="str">
        <f>IF(B804="","",IF(IF(ISNA(VLOOKUP(A804,RESULTS!$D$2:$D$1001,1,0)),"",VLOOKUP(A804,RESULTS!$D$2:$D$1001,1,0))=A804,"","X"))</f>
        <v/>
      </c>
    </row>
    <row r="805" spans="1:8" x14ac:dyDescent="0.3">
      <c r="A805" s="17">
        <f t="shared" si="24"/>
        <v>804</v>
      </c>
      <c r="E805" s="93" t="str">
        <f t="shared" si="25"/>
        <v/>
      </c>
      <c r="H805" s="67" t="str">
        <f>IF(B805="","",IF(IF(ISNA(VLOOKUP(A805,RESULTS!$D$2:$D$1001,1,0)),"",VLOOKUP(A805,RESULTS!$D$2:$D$1001,1,0))=A805,"","X"))</f>
        <v/>
      </c>
    </row>
    <row r="806" spans="1:8" x14ac:dyDescent="0.3">
      <c r="A806" s="17">
        <f t="shared" si="24"/>
        <v>805</v>
      </c>
      <c r="E806" s="93" t="str">
        <f t="shared" si="25"/>
        <v/>
      </c>
      <c r="H806" s="67" t="str">
        <f>IF(B806="","",IF(IF(ISNA(VLOOKUP(A806,RESULTS!$D$2:$D$1001,1,0)),"",VLOOKUP(A806,RESULTS!$D$2:$D$1001,1,0))=A806,"","X"))</f>
        <v/>
      </c>
    </row>
    <row r="807" spans="1:8" x14ac:dyDescent="0.3">
      <c r="A807" s="17">
        <f t="shared" si="24"/>
        <v>806</v>
      </c>
      <c r="E807" s="93" t="str">
        <f t="shared" si="25"/>
        <v/>
      </c>
      <c r="H807" s="67" t="str">
        <f>IF(B807="","",IF(IF(ISNA(VLOOKUP(A807,RESULTS!$D$2:$D$1001,1,0)),"",VLOOKUP(A807,RESULTS!$D$2:$D$1001,1,0))=A807,"","X"))</f>
        <v/>
      </c>
    </row>
    <row r="808" spans="1:8" x14ac:dyDescent="0.3">
      <c r="A808" s="17">
        <f t="shared" si="24"/>
        <v>807</v>
      </c>
      <c r="E808" s="93" t="str">
        <f t="shared" si="25"/>
        <v/>
      </c>
      <c r="H808" s="67" t="str">
        <f>IF(B808="","",IF(IF(ISNA(VLOOKUP(A808,RESULTS!$D$2:$D$1001,1,0)),"",VLOOKUP(A808,RESULTS!$D$2:$D$1001,1,0))=A808,"","X"))</f>
        <v/>
      </c>
    </row>
    <row r="809" spans="1:8" x14ac:dyDescent="0.3">
      <c r="A809" s="17">
        <f t="shared" si="24"/>
        <v>808</v>
      </c>
      <c r="E809" s="93" t="str">
        <f t="shared" si="25"/>
        <v/>
      </c>
      <c r="H809" s="67" t="str">
        <f>IF(B809="","",IF(IF(ISNA(VLOOKUP(A809,RESULTS!$D$2:$D$1001,1,0)),"",VLOOKUP(A809,RESULTS!$D$2:$D$1001,1,0))=A809,"","X"))</f>
        <v/>
      </c>
    </row>
    <row r="810" spans="1:8" x14ac:dyDescent="0.3">
      <c r="A810" s="17">
        <f t="shared" si="24"/>
        <v>809</v>
      </c>
      <c r="E810" s="93" t="str">
        <f t="shared" si="25"/>
        <v/>
      </c>
      <c r="H810" s="67" t="str">
        <f>IF(B810="","",IF(IF(ISNA(VLOOKUP(A810,RESULTS!$D$2:$D$1001,1,0)),"",VLOOKUP(A810,RESULTS!$D$2:$D$1001,1,0))=A810,"","X"))</f>
        <v/>
      </c>
    </row>
    <row r="811" spans="1:8" x14ac:dyDescent="0.3">
      <c r="A811" s="17">
        <f t="shared" si="24"/>
        <v>810</v>
      </c>
      <c r="E811" s="93" t="str">
        <f t="shared" si="25"/>
        <v/>
      </c>
      <c r="H811" s="67" t="str">
        <f>IF(B811="","",IF(IF(ISNA(VLOOKUP(A811,RESULTS!$D$2:$D$1001,1,0)),"",VLOOKUP(A811,RESULTS!$D$2:$D$1001,1,0))=A811,"","X"))</f>
        <v/>
      </c>
    </row>
    <row r="812" spans="1:8" x14ac:dyDescent="0.3">
      <c r="A812" s="17">
        <f t="shared" si="24"/>
        <v>811</v>
      </c>
      <c r="E812" s="93" t="str">
        <f t="shared" si="25"/>
        <v/>
      </c>
      <c r="H812" s="67" t="str">
        <f>IF(B812="","",IF(IF(ISNA(VLOOKUP(A812,RESULTS!$D$2:$D$1001,1,0)),"",VLOOKUP(A812,RESULTS!$D$2:$D$1001,1,0))=A812,"","X"))</f>
        <v/>
      </c>
    </row>
    <row r="813" spans="1:8" x14ac:dyDescent="0.3">
      <c r="A813" s="17">
        <f t="shared" si="24"/>
        <v>812</v>
      </c>
      <c r="E813" s="93" t="str">
        <f t="shared" si="25"/>
        <v/>
      </c>
      <c r="H813" s="67" t="str">
        <f>IF(B813="","",IF(IF(ISNA(VLOOKUP(A813,RESULTS!$D$2:$D$1001,1,0)),"",VLOOKUP(A813,RESULTS!$D$2:$D$1001,1,0))=A813,"","X"))</f>
        <v/>
      </c>
    </row>
    <row r="814" spans="1:8" x14ac:dyDescent="0.3">
      <c r="A814" s="17">
        <f t="shared" si="24"/>
        <v>813</v>
      </c>
      <c r="E814" s="93" t="str">
        <f t="shared" si="25"/>
        <v/>
      </c>
      <c r="H814" s="67" t="str">
        <f>IF(B814="","",IF(IF(ISNA(VLOOKUP(A814,RESULTS!$D$2:$D$1001,1,0)),"",VLOOKUP(A814,RESULTS!$D$2:$D$1001,1,0))=A814,"","X"))</f>
        <v/>
      </c>
    </row>
    <row r="815" spans="1:8" x14ac:dyDescent="0.3">
      <c r="A815" s="17">
        <f t="shared" si="24"/>
        <v>814</v>
      </c>
      <c r="E815" s="93" t="str">
        <f t="shared" si="25"/>
        <v/>
      </c>
      <c r="H815" s="67" t="str">
        <f>IF(B815="","",IF(IF(ISNA(VLOOKUP(A815,RESULTS!$D$2:$D$1001,1,0)),"",VLOOKUP(A815,RESULTS!$D$2:$D$1001,1,0))=A815,"","X"))</f>
        <v/>
      </c>
    </row>
    <row r="816" spans="1:8" x14ac:dyDescent="0.3">
      <c r="A816" s="17">
        <f t="shared" si="24"/>
        <v>815</v>
      </c>
      <c r="E816" s="93" t="str">
        <f t="shared" si="25"/>
        <v/>
      </c>
      <c r="H816" s="67" t="str">
        <f>IF(B816="","",IF(IF(ISNA(VLOOKUP(A816,RESULTS!$D$2:$D$1001,1,0)),"",VLOOKUP(A816,RESULTS!$D$2:$D$1001,1,0))=A816,"","X"))</f>
        <v/>
      </c>
    </row>
    <row r="817" spans="1:8" x14ac:dyDescent="0.3">
      <c r="A817" s="17">
        <f t="shared" si="24"/>
        <v>816</v>
      </c>
      <c r="E817" s="93" t="str">
        <f t="shared" si="25"/>
        <v/>
      </c>
      <c r="H817" s="67" t="str">
        <f>IF(B817="","",IF(IF(ISNA(VLOOKUP(A817,RESULTS!$D$2:$D$1001,1,0)),"",VLOOKUP(A817,RESULTS!$D$2:$D$1001,1,0))=A817,"","X"))</f>
        <v/>
      </c>
    </row>
    <row r="818" spans="1:8" x14ac:dyDescent="0.3">
      <c r="A818" s="17">
        <f t="shared" si="24"/>
        <v>817</v>
      </c>
      <c r="E818" s="93" t="str">
        <f t="shared" si="25"/>
        <v/>
      </c>
      <c r="H818" s="67" t="str">
        <f>IF(B818="","",IF(IF(ISNA(VLOOKUP(A818,RESULTS!$D$2:$D$1001,1,0)),"",VLOOKUP(A818,RESULTS!$D$2:$D$1001,1,0))=A818,"","X"))</f>
        <v/>
      </c>
    </row>
    <row r="819" spans="1:8" x14ac:dyDescent="0.3">
      <c r="A819" s="17">
        <f t="shared" si="24"/>
        <v>818</v>
      </c>
      <c r="E819" s="93" t="str">
        <f t="shared" si="25"/>
        <v/>
      </c>
      <c r="H819" s="67" t="str">
        <f>IF(B819="","",IF(IF(ISNA(VLOOKUP(A819,RESULTS!$D$2:$D$1001,1,0)),"",VLOOKUP(A819,RESULTS!$D$2:$D$1001,1,0))=A819,"","X"))</f>
        <v/>
      </c>
    </row>
    <row r="820" spans="1:8" x14ac:dyDescent="0.3">
      <c r="A820" s="17">
        <f t="shared" si="24"/>
        <v>819</v>
      </c>
      <c r="E820" s="93" t="str">
        <f t="shared" si="25"/>
        <v/>
      </c>
      <c r="H820" s="67" t="str">
        <f>IF(B820="","",IF(IF(ISNA(VLOOKUP(A820,RESULTS!$D$2:$D$1001,1,0)),"",VLOOKUP(A820,RESULTS!$D$2:$D$1001,1,0))=A820,"","X"))</f>
        <v/>
      </c>
    </row>
    <row r="821" spans="1:8" x14ac:dyDescent="0.3">
      <c r="A821" s="17">
        <f t="shared" si="24"/>
        <v>820</v>
      </c>
      <c r="E821" s="93" t="str">
        <f t="shared" si="25"/>
        <v/>
      </c>
      <c r="H821" s="67" t="str">
        <f>IF(B821="","",IF(IF(ISNA(VLOOKUP(A821,RESULTS!$D$2:$D$1001,1,0)),"",VLOOKUP(A821,RESULTS!$D$2:$D$1001,1,0))=A821,"","X"))</f>
        <v/>
      </c>
    </row>
    <row r="822" spans="1:8" x14ac:dyDescent="0.3">
      <c r="A822" s="17">
        <f t="shared" si="24"/>
        <v>821</v>
      </c>
      <c r="E822" s="93" t="str">
        <f t="shared" si="25"/>
        <v/>
      </c>
      <c r="H822" s="67" t="str">
        <f>IF(B822="","",IF(IF(ISNA(VLOOKUP(A822,RESULTS!$D$2:$D$1001,1,0)),"",VLOOKUP(A822,RESULTS!$D$2:$D$1001,1,0))=A822,"","X"))</f>
        <v/>
      </c>
    </row>
    <row r="823" spans="1:8" x14ac:dyDescent="0.3">
      <c r="A823" s="17">
        <f t="shared" si="24"/>
        <v>822</v>
      </c>
      <c r="E823" s="93" t="str">
        <f t="shared" si="25"/>
        <v/>
      </c>
      <c r="H823" s="67" t="str">
        <f>IF(B823="","",IF(IF(ISNA(VLOOKUP(A823,RESULTS!$D$2:$D$1001,1,0)),"",VLOOKUP(A823,RESULTS!$D$2:$D$1001,1,0))=A823,"","X"))</f>
        <v/>
      </c>
    </row>
    <row r="824" spans="1:8" x14ac:dyDescent="0.3">
      <c r="A824" s="17">
        <f t="shared" si="24"/>
        <v>823</v>
      </c>
      <c r="E824" s="93" t="str">
        <f t="shared" si="25"/>
        <v/>
      </c>
      <c r="H824" s="67" t="str">
        <f>IF(B824="","",IF(IF(ISNA(VLOOKUP(A824,RESULTS!$D$2:$D$1001,1,0)),"",VLOOKUP(A824,RESULTS!$D$2:$D$1001,1,0))=A824,"","X"))</f>
        <v/>
      </c>
    </row>
    <row r="825" spans="1:8" x14ac:dyDescent="0.3">
      <c r="A825" s="17">
        <f t="shared" si="24"/>
        <v>824</v>
      </c>
      <c r="E825" s="93" t="str">
        <f t="shared" si="25"/>
        <v/>
      </c>
      <c r="H825" s="67" t="str">
        <f>IF(B825="","",IF(IF(ISNA(VLOOKUP(A825,RESULTS!$D$2:$D$1001,1,0)),"",VLOOKUP(A825,RESULTS!$D$2:$D$1001,1,0))=A825,"","X"))</f>
        <v/>
      </c>
    </row>
    <row r="826" spans="1:8" x14ac:dyDescent="0.3">
      <c r="A826" s="17">
        <f t="shared" si="24"/>
        <v>825</v>
      </c>
      <c r="E826" s="93" t="str">
        <f t="shared" si="25"/>
        <v/>
      </c>
      <c r="H826" s="67" t="str">
        <f>IF(B826="","",IF(IF(ISNA(VLOOKUP(A826,RESULTS!$D$2:$D$1001,1,0)),"",VLOOKUP(A826,RESULTS!$D$2:$D$1001,1,0))=A826,"","X"))</f>
        <v/>
      </c>
    </row>
    <row r="827" spans="1:8" x14ac:dyDescent="0.3">
      <c r="A827" s="17">
        <f t="shared" si="24"/>
        <v>826</v>
      </c>
      <c r="E827" s="93" t="str">
        <f t="shared" si="25"/>
        <v/>
      </c>
      <c r="H827" s="67" t="str">
        <f>IF(B827="","",IF(IF(ISNA(VLOOKUP(A827,RESULTS!$D$2:$D$1001,1,0)),"",VLOOKUP(A827,RESULTS!$D$2:$D$1001,1,0))=A827,"","X"))</f>
        <v/>
      </c>
    </row>
    <row r="828" spans="1:8" x14ac:dyDescent="0.3">
      <c r="A828" s="17">
        <f t="shared" si="24"/>
        <v>827</v>
      </c>
      <c r="E828" s="93" t="str">
        <f t="shared" si="25"/>
        <v/>
      </c>
      <c r="H828" s="67" t="str">
        <f>IF(B828="","",IF(IF(ISNA(VLOOKUP(A828,RESULTS!$D$2:$D$1001,1,0)),"",VLOOKUP(A828,RESULTS!$D$2:$D$1001,1,0))=A828,"","X"))</f>
        <v/>
      </c>
    </row>
    <row r="829" spans="1:8" x14ac:dyDescent="0.3">
      <c r="A829" s="17">
        <f t="shared" si="24"/>
        <v>828</v>
      </c>
      <c r="E829" s="93" t="str">
        <f t="shared" si="25"/>
        <v/>
      </c>
      <c r="H829" s="67" t="str">
        <f>IF(B829="","",IF(IF(ISNA(VLOOKUP(A829,RESULTS!$D$2:$D$1001,1,0)),"",VLOOKUP(A829,RESULTS!$D$2:$D$1001,1,0))=A829,"","X"))</f>
        <v/>
      </c>
    </row>
    <row r="830" spans="1:8" x14ac:dyDescent="0.3">
      <c r="A830" s="17">
        <f t="shared" si="24"/>
        <v>829</v>
      </c>
      <c r="E830" s="93" t="str">
        <f t="shared" si="25"/>
        <v/>
      </c>
      <c r="H830" s="67" t="str">
        <f>IF(B830="","",IF(IF(ISNA(VLOOKUP(A830,RESULTS!$D$2:$D$1001,1,0)),"",VLOOKUP(A830,RESULTS!$D$2:$D$1001,1,0))=A830,"","X"))</f>
        <v/>
      </c>
    </row>
    <row r="831" spans="1:8" x14ac:dyDescent="0.3">
      <c r="A831" s="17">
        <f t="shared" si="24"/>
        <v>830</v>
      </c>
      <c r="E831" s="93" t="str">
        <f t="shared" si="25"/>
        <v/>
      </c>
      <c r="H831" s="67" t="str">
        <f>IF(B831="","",IF(IF(ISNA(VLOOKUP(A831,RESULTS!$D$2:$D$1001,1,0)),"",VLOOKUP(A831,RESULTS!$D$2:$D$1001,1,0))=A831,"","X"))</f>
        <v/>
      </c>
    </row>
    <row r="832" spans="1:8" x14ac:dyDescent="0.3">
      <c r="A832" s="17">
        <f t="shared" si="24"/>
        <v>831</v>
      </c>
      <c r="E832" s="93" t="str">
        <f t="shared" si="25"/>
        <v/>
      </c>
      <c r="H832" s="67" t="str">
        <f>IF(B832="","",IF(IF(ISNA(VLOOKUP(A832,RESULTS!$D$2:$D$1001,1,0)),"",VLOOKUP(A832,RESULTS!$D$2:$D$1001,1,0))=A832,"","X"))</f>
        <v/>
      </c>
    </row>
    <row r="833" spans="1:8" x14ac:dyDescent="0.3">
      <c r="A833" s="17">
        <f t="shared" si="24"/>
        <v>832</v>
      </c>
      <c r="E833" s="93" t="str">
        <f t="shared" si="25"/>
        <v/>
      </c>
      <c r="H833" s="67" t="str">
        <f>IF(B833="","",IF(IF(ISNA(VLOOKUP(A833,RESULTS!$D$2:$D$1001,1,0)),"",VLOOKUP(A833,RESULTS!$D$2:$D$1001,1,0))=A833,"","X"))</f>
        <v/>
      </c>
    </row>
    <row r="834" spans="1:8" x14ac:dyDescent="0.3">
      <c r="A834" s="17">
        <f t="shared" si="24"/>
        <v>833</v>
      </c>
      <c r="E834" s="93" t="str">
        <f t="shared" si="25"/>
        <v/>
      </c>
      <c r="H834" s="67" t="str">
        <f>IF(B834="","",IF(IF(ISNA(VLOOKUP(A834,RESULTS!$D$2:$D$1001,1,0)),"",VLOOKUP(A834,RESULTS!$D$2:$D$1001,1,0))=A834,"","X"))</f>
        <v/>
      </c>
    </row>
    <row r="835" spans="1:8" x14ac:dyDescent="0.3">
      <c r="A835" s="17">
        <f t="shared" ref="A835:A898" si="26">A834+1</f>
        <v>834</v>
      </c>
      <c r="E835" s="93" t="str">
        <f t="shared" si="25"/>
        <v/>
      </c>
      <c r="H835" s="67" t="str">
        <f>IF(B835="","",IF(IF(ISNA(VLOOKUP(A835,RESULTS!$D$2:$D$1001,1,0)),"",VLOOKUP(A835,RESULTS!$D$2:$D$1001,1,0))=A835,"","X"))</f>
        <v/>
      </c>
    </row>
    <row r="836" spans="1:8" x14ac:dyDescent="0.3">
      <c r="A836" s="17">
        <f t="shared" si="26"/>
        <v>835</v>
      </c>
      <c r="E836" s="93" t="str">
        <f t="shared" si="25"/>
        <v/>
      </c>
      <c r="H836" s="67" t="str">
        <f>IF(B836="","",IF(IF(ISNA(VLOOKUP(A836,RESULTS!$D$2:$D$1001,1,0)),"",VLOOKUP(A836,RESULTS!$D$2:$D$1001,1,0))=A836,"","X"))</f>
        <v/>
      </c>
    </row>
    <row r="837" spans="1:8" x14ac:dyDescent="0.3">
      <c r="A837" s="17">
        <f t="shared" si="26"/>
        <v>836</v>
      </c>
      <c r="E837" s="93" t="str">
        <f t="shared" si="25"/>
        <v/>
      </c>
      <c r="H837" s="67" t="str">
        <f>IF(B837="","",IF(IF(ISNA(VLOOKUP(A837,RESULTS!$D$2:$D$1001,1,0)),"",VLOOKUP(A837,RESULTS!$D$2:$D$1001,1,0))=A837,"","X"))</f>
        <v/>
      </c>
    </row>
    <row r="838" spans="1:8" x14ac:dyDescent="0.3">
      <c r="A838" s="17">
        <f t="shared" si="26"/>
        <v>837</v>
      </c>
      <c r="E838" s="93" t="str">
        <f t="shared" si="25"/>
        <v/>
      </c>
      <c r="H838" s="67" t="str">
        <f>IF(B838="","",IF(IF(ISNA(VLOOKUP(A838,RESULTS!$D$2:$D$1001,1,0)),"",VLOOKUP(A838,RESULTS!$D$2:$D$1001,1,0))=A838,"","X"))</f>
        <v/>
      </c>
    </row>
    <row r="839" spans="1:8" x14ac:dyDescent="0.3">
      <c r="A839" s="17">
        <f t="shared" si="26"/>
        <v>838</v>
      </c>
      <c r="E839" s="93" t="str">
        <f t="shared" si="25"/>
        <v/>
      </c>
      <c r="H839" s="67" t="str">
        <f>IF(B839="","",IF(IF(ISNA(VLOOKUP(A839,RESULTS!$D$2:$D$1001,1,0)),"",VLOOKUP(A839,RESULTS!$D$2:$D$1001,1,0))=A839,"","X"))</f>
        <v/>
      </c>
    </row>
    <row r="840" spans="1:8" x14ac:dyDescent="0.3">
      <c r="A840" s="17">
        <f t="shared" si="26"/>
        <v>839</v>
      </c>
      <c r="E840" s="93" t="str">
        <f t="shared" si="25"/>
        <v/>
      </c>
      <c r="H840" s="67" t="str">
        <f>IF(B840="","",IF(IF(ISNA(VLOOKUP(A840,RESULTS!$D$2:$D$1001,1,0)),"",VLOOKUP(A840,RESULTS!$D$2:$D$1001,1,0))=A840,"","X"))</f>
        <v/>
      </c>
    </row>
    <row r="841" spans="1:8" x14ac:dyDescent="0.3">
      <c r="A841" s="17">
        <f t="shared" si="26"/>
        <v>840</v>
      </c>
      <c r="E841" s="93" t="str">
        <f t="shared" ref="E841:E904" si="27">LEFT(D841,1)</f>
        <v/>
      </c>
      <c r="H841" s="67" t="str">
        <f>IF(B841="","",IF(IF(ISNA(VLOOKUP(A841,RESULTS!$D$2:$D$1001,1,0)),"",VLOOKUP(A841,RESULTS!$D$2:$D$1001,1,0))=A841,"","X"))</f>
        <v/>
      </c>
    </row>
    <row r="842" spans="1:8" x14ac:dyDescent="0.3">
      <c r="A842" s="17">
        <f t="shared" si="26"/>
        <v>841</v>
      </c>
      <c r="E842" s="93" t="str">
        <f t="shared" si="27"/>
        <v/>
      </c>
      <c r="H842" s="67" t="str">
        <f>IF(B842="","",IF(IF(ISNA(VLOOKUP(A842,RESULTS!$D$2:$D$1001,1,0)),"",VLOOKUP(A842,RESULTS!$D$2:$D$1001,1,0))=A842,"","X"))</f>
        <v/>
      </c>
    </row>
    <row r="843" spans="1:8" x14ac:dyDescent="0.3">
      <c r="A843" s="17">
        <f t="shared" si="26"/>
        <v>842</v>
      </c>
      <c r="E843" s="93" t="str">
        <f t="shared" si="27"/>
        <v/>
      </c>
      <c r="H843" s="67" t="str">
        <f>IF(B843="","",IF(IF(ISNA(VLOOKUP(A843,RESULTS!$D$2:$D$1001,1,0)),"",VLOOKUP(A843,RESULTS!$D$2:$D$1001,1,0))=A843,"","X"))</f>
        <v/>
      </c>
    </row>
    <row r="844" spans="1:8" x14ac:dyDescent="0.3">
      <c r="A844" s="17">
        <f t="shared" si="26"/>
        <v>843</v>
      </c>
      <c r="E844" s="93" t="str">
        <f t="shared" si="27"/>
        <v/>
      </c>
      <c r="H844" s="67" t="str">
        <f>IF(B844="","",IF(IF(ISNA(VLOOKUP(A844,RESULTS!$D$2:$D$1001,1,0)),"",VLOOKUP(A844,RESULTS!$D$2:$D$1001,1,0))=A844,"","X"))</f>
        <v/>
      </c>
    </row>
    <row r="845" spans="1:8" x14ac:dyDescent="0.3">
      <c r="A845" s="17">
        <f t="shared" si="26"/>
        <v>844</v>
      </c>
      <c r="E845" s="93" t="str">
        <f t="shared" si="27"/>
        <v/>
      </c>
      <c r="H845" s="67" t="str">
        <f>IF(B845="","",IF(IF(ISNA(VLOOKUP(A845,RESULTS!$D$2:$D$1001,1,0)),"",VLOOKUP(A845,RESULTS!$D$2:$D$1001,1,0))=A845,"","X"))</f>
        <v/>
      </c>
    </row>
    <row r="846" spans="1:8" x14ac:dyDescent="0.3">
      <c r="A846" s="17">
        <f t="shared" si="26"/>
        <v>845</v>
      </c>
      <c r="E846" s="93" t="str">
        <f t="shared" si="27"/>
        <v/>
      </c>
      <c r="H846" s="67" t="str">
        <f>IF(B846="","",IF(IF(ISNA(VLOOKUP(A846,RESULTS!$D$2:$D$1001,1,0)),"",VLOOKUP(A846,RESULTS!$D$2:$D$1001,1,0))=A846,"","X"))</f>
        <v/>
      </c>
    </row>
    <row r="847" spans="1:8" x14ac:dyDescent="0.3">
      <c r="A847" s="17">
        <f t="shared" si="26"/>
        <v>846</v>
      </c>
      <c r="E847" s="93" t="str">
        <f t="shared" si="27"/>
        <v/>
      </c>
      <c r="H847" s="67" t="str">
        <f>IF(B847="","",IF(IF(ISNA(VLOOKUP(A847,RESULTS!$D$2:$D$1001,1,0)),"",VLOOKUP(A847,RESULTS!$D$2:$D$1001,1,0))=A847,"","X"))</f>
        <v/>
      </c>
    </row>
    <row r="848" spans="1:8" x14ac:dyDescent="0.3">
      <c r="A848" s="17">
        <f t="shared" si="26"/>
        <v>847</v>
      </c>
      <c r="E848" s="93" t="str">
        <f t="shared" si="27"/>
        <v/>
      </c>
      <c r="H848" s="67" t="str">
        <f>IF(B848="","",IF(IF(ISNA(VLOOKUP(A848,RESULTS!$D$2:$D$1001,1,0)),"",VLOOKUP(A848,RESULTS!$D$2:$D$1001,1,0))=A848,"","X"))</f>
        <v/>
      </c>
    </row>
    <row r="849" spans="1:8" x14ac:dyDescent="0.3">
      <c r="A849" s="17">
        <f t="shared" si="26"/>
        <v>848</v>
      </c>
      <c r="E849" s="93" t="str">
        <f t="shared" si="27"/>
        <v/>
      </c>
      <c r="H849" s="67" t="str">
        <f>IF(B849="","",IF(IF(ISNA(VLOOKUP(A849,RESULTS!$D$2:$D$1001,1,0)),"",VLOOKUP(A849,RESULTS!$D$2:$D$1001,1,0))=A849,"","X"))</f>
        <v/>
      </c>
    </row>
    <row r="850" spans="1:8" x14ac:dyDescent="0.3">
      <c r="A850" s="17">
        <f t="shared" si="26"/>
        <v>849</v>
      </c>
      <c r="E850" s="93" t="str">
        <f t="shared" si="27"/>
        <v/>
      </c>
      <c r="H850" s="67" t="str">
        <f>IF(B850="","",IF(IF(ISNA(VLOOKUP(A850,RESULTS!$D$2:$D$1001,1,0)),"",VLOOKUP(A850,RESULTS!$D$2:$D$1001,1,0))=A850,"","X"))</f>
        <v/>
      </c>
    </row>
    <row r="851" spans="1:8" x14ac:dyDescent="0.3">
      <c r="A851" s="17">
        <f t="shared" si="26"/>
        <v>850</v>
      </c>
      <c r="E851" s="93" t="str">
        <f t="shared" si="27"/>
        <v/>
      </c>
      <c r="H851" s="67" t="str">
        <f>IF(B851="","",IF(IF(ISNA(VLOOKUP(A851,RESULTS!$D$2:$D$1001,1,0)),"",VLOOKUP(A851,RESULTS!$D$2:$D$1001,1,0))=A851,"","X"))</f>
        <v/>
      </c>
    </row>
    <row r="852" spans="1:8" x14ac:dyDescent="0.3">
      <c r="A852" s="17">
        <f t="shared" si="26"/>
        <v>851</v>
      </c>
      <c r="E852" s="93" t="str">
        <f t="shared" si="27"/>
        <v/>
      </c>
      <c r="H852" s="67" t="str">
        <f>IF(B852="","",IF(IF(ISNA(VLOOKUP(A852,RESULTS!$D$2:$D$1001,1,0)),"",VLOOKUP(A852,RESULTS!$D$2:$D$1001,1,0))=A852,"","X"))</f>
        <v/>
      </c>
    </row>
    <row r="853" spans="1:8" x14ac:dyDescent="0.3">
      <c r="A853" s="17">
        <f t="shared" si="26"/>
        <v>852</v>
      </c>
      <c r="E853" s="93" t="str">
        <f t="shared" si="27"/>
        <v/>
      </c>
      <c r="H853" s="67" t="str">
        <f>IF(B853="","",IF(IF(ISNA(VLOOKUP(A853,RESULTS!$D$2:$D$1001,1,0)),"",VLOOKUP(A853,RESULTS!$D$2:$D$1001,1,0))=A853,"","X"))</f>
        <v/>
      </c>
    </row>
    <row r="854" spans="1:8" x14ac:dyDescent="0.3">
      <c r="A854" s="17">
        <f t="shared" si="26"/>
        <v>853</v>
      </c>
      <c r="E854" s="93" t="str">
        <f t="shared" si="27"/>
        <v/>
      </c>
      <c r="H854" s="67" t="str">
        <f>IF(B854="","",IF(IF(ISNA(VLOOKUP(A854,RESULTS!$D$2:$D$1001,1,0)),"",VLOOKUP(A854,RESULTS!$D$2:$D$1001,1,0))=A854,"","X"))</f>
        <v/>
      </c>
    </row>
    <row r="855" spans="1:8" x14ac:dyDescent="0.3">
      <c r="A855" s="17">
        <f t="shared" si="26"/>
        <v>854</v>
      </c>
      <c r="E855" s="93" t="str">
        <f t="shared" si="27"/>
        <v/>
      </c>
      <c r="H855" s="67" t="str">
        <f>IF(B855="","",IF(IF(ISNA(VLOOKUP(A855,RESULTS!$D$2:$D$1001,1,0)),"",VLOOKUP(A855,RESULTS!$D$2:$D$1001,1,0))=A855,"","X"))</f>
        <v/>
      </c>
    </row>
    <row r="856" spans="1:8" x14ac:dyDescent="0.3">
      <c r="A856" s="17">
        <f t="shared" si="26"/>
        <v>855</v>
      </c>
      <c r="E856" s="93" t="str">
        <f t="shared" si="27"/>
        <v/>
      </c>
      <c r="H856" s="67" t="str">
        <f>IF(B856="","",IF(IF(ISNA(VLOOKUP(A856,RESULTS!$D$2:$D$1001,1,0)),"",VLOOKUP(A856,RESULTS!$D$2:$D$1001,1,0))=A856,"","X"))</f>
        <v/>
      </c>
    </row>
    <row r="857" spans="1:8" x14ac:dyDescent="0.3">
      <c r="A857" s="17">
        <f t="shared" si="26"/>
        <v>856</v>
      </c>
      <c r="E857" s="93" t="str">
        <f t="shared" si="27"/>
        <v/>
      </c>
      <c r="H857" s="67" t="str">
        <f>IF(B857="","",IF(IF(ISNA(VLOOKUP(A857,RESULTS!$D$2:$D$1001,1,0)),"",VLOOKUP(A857,RESULTS!$D$2:$D$1001,1,0))=A857,"","X"))</f>
        <v/>
      </c>
    </row>
    <row r="858" spans="1:8" x14ac:dyDescent="0.3">
      <c r="A858" s="17">
        <f t="shared" si="26"/>
        <v>857</v>
      </c>
      <c r="E858" s="93" t="str">
        <f t="shared" si="27"/>
        <v/>
      </c>
      <c r="H858" s="67" t="str">
        <f>IF(B858="","",IF(IF(ISNA(VLOOKUP(A858,RESULTS!$D$2:$D$1001,1,0)),"",VLOOKUP(A858,RESULTS!$D$2:$D$1001,1,0))=A858,"","X"))</f>
        <v/>
      </c>
    </row>
    <row r="859" spans="1:8" x14ac:dyDescent="0.3">
      <c r="A859" s="17">
        <f t="shared" si="26"/>
        <v>858</v>
      </c>
      <c r="E859" s="93" t="str">
        <f t="shared" si="27"/>
        <v/>
      </c>
      <c r="H859" s="67" t="str">
        <f>IF(B859="","",IF(IF(ISNA(VLOOKUP(A859,RESULTS!$D$2:$D$1001,1,0)),"",VLOOKUP(A859,RESULTS!$D$2:$D$1001,1,0))=A859,"","X"))</f>
        <v/>
      </c>
    </row>
    <row r="860" spans="1:8" x14ac:dyDescent="0.3">
      <c r="A860" s="17">
        <f t="shared" si="26"/>
        <v>859</v>
      </c>
      <c r="E860" s="93" t="str">
        <f t="shared" si="27"/>
        <v/>
      </c>
      <c r="H860" s="67" t="str">
        <f>IF(B860="","",IF(IF(ISNA(VLOOKUP(A860,RESULTS!$D$2:$D$1001,1,0)),"",VLOOKUP(A860,RESULTS!$D$2:$D$1001,1,0))=A860,"","X"))</f>
        <v/>
      </c>
    </row>
    <row r="861" spans="1:8" x14ac:dyDescent="0.3">
      <c r="A861" s="17">
        <f t="shared" si="26"/>
        <v>860</v>
      </c>
      <c r="E861" s="93" t="str">
        <f t="shared" si="27"/>
        <v/>
      </c>
      <c r="H861" s="67" t="str">
        <f>IF(B861="","",IF(IF(ISNA(VLOOKUP(A861,RESULTS!$D$2:$D$1001,1,0)),"",VLOOKUP(A861,RESULTS!$D$2:$D$1001,1,0))=A861,"","X"))</f>
        <v/>
      </c>
    </row>
    <row r="862" spans="1:8" x14ac:dyDescent="0.3">
      <c r="A862" s="17">
        <f t="shared" si="26"/>
        <v>861</v>
      </c>
      <c r="E862" s="93" t="str">
        <f t="shared" si="27"/>
        <v/>
      </c>
      <c r="H862" s="67" t="str">
        <f>IF(B862="","",IF(IF(ISNA(VLOOKUP(A862,RESULTS!$D$2:$D$1001,1,0)),"",VLOOKUP(A862,RESULTS!$D$2:$D$1001,1,0))=A862,"","X"))</f>
        <v/>
      </c>
    </row>
    <row r="863" spans="1:8" x14ac:dyDescent="0.3">
      <c r="A863" s="17">
        <f t="shared" si="26"/>
        <v>862</v>
      </c>
      <c r="E863" s="93" t="str">
        <f t="shared" si="27"/>
        <v/>
      </c>
      <c r="H863" s="67" t="str">
        <f>IF(B863="","",IF(IF(ISNA(VLOOKUP(A863,RESULTS!$D$2:$D$1001,1,0)),"",VLOOKUP(A863,RESULTS!$D$2:$D$1001,1,0))=A863,"","X"))</f>
        <v/>
      </c>
    </row>
    <row r="864" spans="1:8" x14ac:dyDescent="0.3">
      <c r="A864" s="17">
        <f t="shared" si="26"/>
        <v>863</v>
      </c>
      <c r="E864" s="93" t="str">
        <f t="shared" si="27"/>
        <v/>
      </c>
      <c r="H864" s="67" t="str">
        <f>IF(B864="","",IF(IF(ISNA(VLOOKUP(A864,RESULTS!$D$2:$D$1001,1,0)),"",VLOOKUP(A864,RESULTS!$D$2:$D$1001,1,0))=A864,"","X"))</f>
        <v/>
      </c>
    </row>
    <row r="865" spans="1:8" x14ac:dyDescent="0.3">
      <c r="A865" s="17">
        <f t="shared" si="26"/>
        <v>864</v>
      </c>
      <c r="E865" s="93" t="str">
        <f t="shared" si="27"/>
        <v/>
      </c>
      <c r="H865" s="67" t="str">
        <f>IF(B865="","",IF(IF(ISNA(VLOOKUP(A865,RESULTS!$D$2:$D$1001,1,0)),"",VLOOKUP(A865,RESULTS!$D$2:$D$1001,1,0))=A865,"","X"))</f>
        <v/>
      </c>
    </row>
    <row r="866" spans="1:8" x14ac:dyDescent="0.3">
      <c r="A866" s="17">
        <f t="shared" si="26"/>
        <v>865</v>
      </c>
      <c r="E866" s="93" t="str">
        <f t="shared" si="27"/>
        <v/>
      </c>
      <c r="H866" s="67" t="str">
        <f>IF(B866="","",IF(IF(ISNA(VLOOKUP(A866,RESULTS!$D$2:$D$1001,1,0)),"",VLOOKUP(A866,RESULTS!$D$2:$D$1001,1,0))=A866,"","X"))</f>
        <v/>
      </c>
    </row>
    <row r="867" spans="1:8" x14ac:dyDescent="0.3">
      <c r="A867" s="17">
        <f t="shared" si="26"/>
        <v>866</v>
      </c>
      <c r="E867" s="93" t="str">
        <f t="shared" si="27"/>
        <v/>
      </c>
      <c r="H867" s="67" t="str">
        <f>IF(B867="","",IF(IF(ISNA(VLOOKUP(A867,RESULTS!$D$2:$D$1001,1,0)),"",VLOOKUP(A867,RESULTS!$D$2:$D$1001,1,0))=A867,"","X"))</f>
        <v/>
      </c>
    </row>
    <row r="868" spans="1:8" x14ac:dyDescent="0.3">
      <c r="A868" s="17">
        <f t="shared" si="26"/>
        <v>867</v>
      </c>
      <c r="E868" s="93" t="str">
        <f t="shared" si="27"/>
        <v/>
      </c>
      <c r="H868" s="67" t="str">
        <f>IF(B868="","",IF(IF(ISNA(VLOOKUP(A868,RESULTS!$D$2:$D$1001,1,0)),"",VLOOKUP(A868,RESULTS!$D$2:$D$1001,1,0))=A868,"","X"))</f>
        <v/>
      </c>
    </row>
    <row r="869" spans="1:8" x14ac:dyDescent="0.3">
      <c r="A869" s="17">
        <f t="shared" si="26"/>
        <v>868</v>
      </c>
      <c r="E869" s="93" t="str">
        <f t="shared" si="27"/>
        <v/>
      </c>
      <c r="H869" s="67" t="str">
        <f>IF(B869="","",IF(IF(ISNA(VLOOKUP(A869,RESULTS!$D$2:$D$1001,1,0)),"",VLOOKUP(A869,RESULTS!$D$2:$D$1001,1,0))=A869,"","X"))</f>
        <v/>
      </c>
    </row>
    <row r="870" spans="1:8" x14ac:dyDescent="0.3">
      <c r="A870" s="17">
        <f t="shared" si="26"/>
        <v>869</v>
      </c>
      <c r="E870" s="93" t="str">
        <f t="shared" si="27"/>
        <v/>
      </c>
      <c r="H870" s="67" t="str">
        <f>IF(B870="","",IF(IF(ISNA(VLOOKUP(A870,RESULTS!$D$2:$D$1001,1,0)),"",VLOOKUP(A870,RESULTS!$D$2:$D$1001,1,0))=A870,"","X"))</f>
        <v/>
      </c>
    </row>
    <row r="871" spans="1:8" x14ac:dyDescent="0.3">
      <c r="A871" s="17">
        <f t="shared" si="26"/>
        <v>870</v>
      </c>
      <c r="E871" s="93" t="str">
        <f t="shared" si="27"/>
        <v/>
      </c>
      <c r="H871" s="67" t="str">
        <f>IF(B871="","",IF(IF(ISNA(VLOOKUP(A871,RESULTS!$D$2:$D$1001,1,0)),"",VLOOKUP(A871,RESULTS!$D$2:$D$1001,1,0))=A871,"","X"))</f>
        <v/>
      </c>
    </row>
    <row r="872" spans="1:8" x14ac:dyDescent="0.3">
      <c r="A872" s="17">
        <f t="shared" si="26"/>
        <v>871</v>
      </c>
      <c r="E872" s="93" t="str">
        <f t="shared" si="27"/>
        <v/>
      </c>
      <c r="H872" s="67" t="str">
        <f>IF(B872="","",IF(IF(ISNA(VLOOKUP(A872,RESULTS!$D$2:$D$1001,1,0)),"",VLOOKUP(A872,RESULTS!$D$2:$D$1001,1,0))=A872,"","X"))</f>
        <v/>
      </c>
    </row>
    <row r="873" spans="1:8" x14ac:dyDescent="0.3">
      <c r="A873" s="17">
        <f t="shared" si="26"/>
        <v>872</v>
      </c>
      <c r="E873" s="93" t="str">
        <f t="shared" si="27"/>
        <v/>
      </c>
      <c r="H873" s="67" t="str">
        <f>IF(B873="","",IF(IF(ISNA(VLOOKUP(A873,RESULTS!$D$2:$D$1001,1,0)),"",VLOOKUP(A873,RESULTS!$D$2:$D$1001,1,0))=A873,"","X"))</f>
        <v/>
      </c>
    </row>
    <row r="874" spans="1:8" x14ac:dyDescent="0.3">
      <c r="A874" s="17">
        <f t="shared" si="26"/>
        <v>873</v>
      </c>
      <c r="E874" s="93" t="str">
        <f t="shared" si="27"/>
        <v/>
      </c>
      <c r="H874" s="67" t="str">
        <f>IF(B874="","",IF(IF(ISNA(VLOOKUP(A874,RESULTS!$D$2:$D$1001,1,0)),"",VLOOKUP(A874,RESULTS!$D$2:$D$1001,1,0))=A874,"","X"))</f>
        <v/>
      </c>
    </row>
    <row r="875" spans="1:8" x14ac:dyDescent="0.3">
      <c r="A875" s="17">
        <f t="shared" si="26"/>
        <v>874</v>
      </c>
      <c r="E875" s="93" t="str">
        <f t="shared" si="27"/>
        <v/>
      </c>
      <c r="H875" s="67" t="str">
        <f>IF(B875="","",IF(IF(ISNA(VLOOKUP(A875,RESULTS!$D$2:$D$1001,1,0)),"",VLOOKUP(A875,RESULTS!$D$2:$D$1001,1,0))=A875,"","X"))</f>
        <v/>
      </c>
    </row>
    <row r="876" spans="1:8" x14ac:dyDescent="0.3">
      <c r="A876" s="17">
        <f t="shared" si="26"/>
        <v>875</v>
      </c>
      <c r="E876" s="93" t="str">
        <f t="shared" si="27"/>
        <v/>
      </c>
      <c r="H876" s="67" t="str">
        <f>IF(B876="","",IF(IF(ISNA(VLOOKUP(A876,RESULTS!$D$2:$D$1001,1,0)),"",VLOOKUP(A876,RESULTS!$D$2:$D$1001,1,0))=A876,"","X"))</f>
        <v/>
      </c>
    </row>
    <row r="877" spans="1:8" x14ac:dyDescent="0.3">
      <c r="A877" s="17">
        <f t="shared" si="26"/>
        <v>876</v>
      </c>
      <c r="E877" s="93" t="str">
        <f t="shared" si="27"/>
        <v/>
      </c>
      <c r="H877" s="67" t="str">
        <f>IF(B877="","",IF(IF(ISNA(VLOOKUP(A877,RESULTS!$D$2:$D$1001,1,0)),"",VLOOKUP(A877,RESULTS!$D$2:$D$1001,1,0))=A877,"","X"))</f>
        <v/>
      </c>
    </row>
    <row r="878" spans="1:8" x14ac:dyDescent="0.3">
      <c r="A878" s="17">
        <f t="shared" si="26"/>
        <v>877</v>
      </c>
      <c r="E878" s="93" t="str">
        <f t="shared" si="27"/>
        <v/>
      </c>
      <c r="H878" s="67" t="str">
        <f>IF(B878="","",IF(IF(ISNA(VLOOKUP(A878,RESULTS!$D$2:$D$1001,1,0)),"",VLOOKUP(A878,RESULTS!$D$2:$D$1001,1,0))=A878,"","X"))</f>
        <v/>
      </c>
    </row>
    <row r="879" spans="1:8" x14ac:dyDescent="0.3">
      <c r="A879" s="17">
        <f t="shared" si="26"/>
        <v>878</v>
      </c>
      <c r="E879" s="93" t="str">
        <f t="shared" si="27"/>
        <v/>
      </c>
      <c r="H879" s="67" t="str">
        <f>IF(B879="","",IF(IF(ISNA(VLOOKUP(A879,RESULTS!$D$2:$D$1001,1,0)),"",VLOOKUP(A879,RESULTS!$D$2:$D$1001,1,0))=A879,"","X"))</f>
        <v/>
      </c>
    </row>
    <row r="880" spans="1:8" x14ac:dyDescent="0.3">
      <c r="A880" s="17">
        <f t="shared" si="26"/>
        <v>879</v>
      </c>
      <c r="E880" s="93" t="str">
        <f t="shared" si="27"/>
        <v/>
      </c>
      <c r="H880" s="67" t="str">
        <f>IF(B880="","",IF(IF(ISNA(VLOOKUP(A880,RESULTS!$D$2:$D$1001,1,0)),"",VLOOKUP(A880,RESULTS!$D$2:$D$1001,1,0))=A880,"","X"))</f>
        <v/>
      </c>
    </row>
    <row r="881" spans="1:8" x14ac:dyDescent="0.3">
      <c r="A881" s="17">
        <f t="shared" si="26"/>
        <v>880</v>
      </c>
      <c r="E881" s="93" t="str">
        <f t="shared" si="27"/>
        <v/>
      </c>
      <c r="H881" s="67" t="str">
        <f>IF(B881="","",IF(IF(ISNA(VLOOKUP(A881,RESULTS!$D$2:$D$1001,1,0)),"",VLOOKUP(A881,RESULTS!$D$2:$D$1001,1,0))=A881,"","X"))</f>
        <v/>
      </c>
    </row>
    <row r="882" spans="1:8" x14ac:dyDescent="0.3">
      <c r="A882" s="17">
        <f t="shared" si="26"/>
        <v>881</v>
      </c>
      <c r="E882" s="93" t="str">
        <f t="shared" si="27"/>
        <v/>
      </c>
      <c r="H882" s="67" t="str">
        <f>IF(B882="","",IF(IF(ISNA(VLOOKUP(A882,RESULTS!$D$2:$D$1001,1,0)),"",VLOOKUP(A882,RESULTS!$D$2:$D$1001,1,0))=A882,"","X"))</f>
        <v/>
      </c>
    </row>
    <row r="883" spans="1:8" x14ac:dyDescent="0.3">
      <c r="A883" s="17">
        <f t="shared" si="26"/>
        <v>882</v>
      </c>
      <c r="E883" s="93" t="str">
        <f t="shared" si="27"/>
        <v/>
      </c>
      <c r="H883" s="67" t="str">
        <f>IF(B883="","",IF(IF(ISNA(VLOOKUP(A883,RESULTS!$D$2:$D$1001,1,0)),"",VLOOKUP(A883,RESULTS!$D$2:$D$1001,1,0))=A883,"","X"))</f>
        <v/>
      </c>
    </row>
    <row r="884" spans="1:8" x14ac:dyDescent="0.3">
      <c r="A884" s="17">
        <f t="shared" si="26"/>
        <v>883</v>
      </c>
      <c r="E884" s="93" t="str">
        <f t="shared" si="27"/>
        <v/>
      </c>
      <c r="H884" s="67" t="str">
        <f>IF(B884="","",IF(IF(ISNA(VLOOKUP(A884,RESULTS!$D$2:$D$1001,1,0)),"",VLOOKUP(A884,RESULTS!$D$2:$D$1001,1,0))=A884,"","X"))</f>
        <v/>
      </c>
    </row>
    <row r="885" spans="1:8" x14ac:dyDescent="0.3">
      <c r="A885" s="17">
        <f t="shared" si="26"/>
        <v>884</v>
      </c>
      <c r="E885" s="93" t="str">
        <f t="shared" si="27"/>
        <v/>
      </c>
      <c r="H885" s="67" t="str">
        <f>IF(B885="","",IF(IF(ISNA(VLOOKUP(A885,RESULTS!$D$2:$D$1001,1,0)),"",VLOOKUP(A885,RESULTS!$D$2:$D$1001,1,0))=A885,"","X"))</f>
        <v/>
      </c>
    </row>
    <row r="886" spans="1:8" x14ac:dyDescent="0.3">
      <c r="A886" s="17">
        <f t="shared" si="26"/>
        <v>885</v>
      </c>
      <c r="E886" s="93" t="str">
        <f t="shared" si="27"/>
        <v/>
      </c>
      <c r="H886" s="67" t="str">
        <f>IF(B886="","",IF(IF(ISNA(VLOOKUP(A886,RESULTS!$D$2:$D$1001,1,0)),"",VLOOKUP(A886,RESULTS!$D$2:$D$1001,1,0))=A886,"","X"))</f>
        <v/>
      </c>
    </row>
    <row r="887" spans="1:8" x14ac:dyDescent="0.3">
      <c r="A887" s="17">
        <f t="shared" si="26"/>
        <v>886</v>
      </c>
      <c r="E887" s="93" t="str">
        <f t="shared" si="27"/>
        <v/>
      </c>
      <c r="H887" s="67" t="str">
        <f>IF(B887="","",IF(IF(ISNA(VLOOKUP(A887,RESULTS!$D$2:$D$1001,1,0)),"",VLOOKUP(A887,RESULTS!$D$2:$D$1001,1,0))=A887,"","X"))</f>
        <v/>
      </c>
    </row>
    <row r="888" spans="1:8" x14ac:dyDescent="0.3">
      <c r="A888" s="17">
        <f t="shared" si="26"/>
        <v>887</v>
      </c>
      <c r="E888" s="93" t="str">
        <f t="shared" si="27"/>
        <v/>
      </c>
      <c r="H888" s="67" t="str">
        <f>IF(B888="","",IF(IF(ISNA(VLOOKUP(A888,RESULTS!$D$2:$D$1001,1,0)),"",VLOOKUP(A888,RESULTS!$D$2:$D$1001,1,0))=A888,"","X"))</f>
        <v/>
      </c>
    </row>
    <row r="889" spans="1:8" x14ac:dyDescent="0.3">
      <c r="A889" s="17">
        <f t="shared" si="26"/>
        <v>888</v>
      </c>
      <c r="E889" s="93" t="str">
        <f t="shared" si="27"/>
        <v/>
      </c>
      <c r="H889" s="67" t="str">
        <f>IF(B889="","",IF(IF(ISNA(VLOOKUP(A889,RESULTS!$D$2:$D$1001,1,0)),"",VLOOKUP(A889,RESULTS!$D$2:$D$1001,1,0))=A889,"","X"))</f>
        <v/>
      </c>
    </row>
    <row r="890" spans="1:8" x14ac:dyDescent="0.3">
      <c r="A890" s="17">
        <f t="shared" si="26"/>
        <v>889</v>
      </c>
      <c r="E890" s="93" t="str">
        <f t="shared" si="27"/>
        <v/>
      </c>
      <c r="H890" s="67" t="str">
        <f>IF(B890="","",IF(IF(ISNA(VLOOKUP(A890,RESULTS!$D$2:$D$1001,1,0)),"",VLOOKUP(A890,RESULTS!$D$2:$D$1001,1,0))=A890,"","X"))</f>
        <v/>
      </c>
    </row>
    <row r="891" spans="1:8" x14ac:dyDescent="0.3">
      <c r="A891" s="17">
        <f t="shared" si="26"/>
        <v>890</v>
      </c>
      <c r="E891" s="93" t="str">
        <f t="shared" si="27"/>
        <v/>
      </c>
      <c r="H891" s="67" t="str">
        <f>IF(B891="","",IF(IF(ISNA(VLOOKUP(A891,RESULTS!$D$2:$D$1001,1,0)),"",VLOOKUP(A891,RESULTS!$D$2:$D$1001,1,0))=A891,"","X"))</f>
        <v/>
      </c>
    </row>
    <row r="892" spans="1:8" x14ac:dyDescent="0.3">
      <c r="A892" s="17">
        <f t="shared" si="26"/>
        <v>891</v>
      </c>
      <c r="E892" s="93" t="str">
        <f t="shared" si="27"/>
        <v/>
      </c>
      <c r="H892" s="67" t="str">
        <f>IF(B892="","",IF(IF(ISNA(VLOOKUP(A892,RESULTS!$D$2:$D$1001,1,0)),"",VLOOKUP(A892,RESULTS!$D$2:$D$1001,1,0))=A892,"","X"))</f>
        <v/>
      </c>
    </row>
    <row r="893" spans="1:8" x14ac:dyDescent="0.3">
      <c r="A893" s="17">
        <f t="shared" si="26"/>
        <v>892</v>
      </c>
      <c r="E893" s="93" t="str">
        <f t="shared" si="27"/>
        <v/>
      </c>
      <c r="H893" s="67" t="str">
        <f>IF(B893="","",IF(IF(ISNA(VLOOKUP(A893,RESULTS!$D$2:$D$1001,1,0)),"",VLOOKUP(A893,RESULTS!$D$2:$D$1001,1,0))=A893,"","X"))</f>
        <v/>
      </c>
    </row>
    <row r="894" spans="1:8" x14ac:dyDescent="0.3">
      <c r="A894" s="17">
        <f t="shared" si="26"/>
        <v>893</v>
      </c>
      <c r="E894" s="93" t="str">
        <f t="shared" si="27"/>
        <v/>
      </c>
      <c r="H894" s="67" t="str">
        <f>IF(B894="","",IF(IF(ISNA(VLOOKUP(A894,RESULTS!$D$2:$D$1001,1,0)),"",VLOOKUP(A894,RESULTS!$D$2:$D$1001,1,0))=A894,"","X"))</f>
        <v/>
      </c>
    </row>
    <row r="895" spans="1:8" x14ac:dyDescent="0.3">
      <c r="A895" s="17">
        <f t="shared" si="26"/>
        <v>894</v>
      </c>
      <c r="E895" s="93" t="str">
        <f t="shared" si="27"/>
        <v/>
      </c>
      <c r="H895" s="67" t="str">
        <f>IF(B895="","",IF(IF(ISNA(VLOOKUP(A895,RESULTS!$D$2:$D$1001,1,0)),"",VLOOKUP(A895,RESULTS!$D$2:$D$1001,1,0))=A895,"","X"))</f>
        <v/>
      </c>
    </row>
    <row r="896" spans="1:8" x14ac:dyDescent="0.3">
      <c r="A896" s="17">
        <f t="shared" si="26"/>
        <v>895</v>
      </c>
      <c r="E896" s="93" t="str">
        <f t="shared" si="27"/>
        <v/>
      </c>
      <c r="H896" s="67" t="str">
        <f>IF(B896="","",IF(IF(ISNA(VLOOKUP(A896,RESULTS!$D$2:$D$1001,1,0)),"",VLOOKUP(A896,RESULTS!$D$2:$D$1001,1,0))=A896,"","X"))</f>
        <v/>
      </c>
    </row>
    <row r="897" spans="1:8" x14ac:dyDescent="0.3">
      <c r="A897" s="17">
        <f t="shared" si="26"/>
        <v>896</v>
      </c>
      <c r="E897" s="93" t="str">
        <f t="shared" si="27"/>
        <v/>
      </c>
      <c r="H897" s="67" t="str">
        <f>IF(B897="","",IF(IF(ISNA(VLOOKUP(A897,RESULTS!$D$2:$D$1001,1,0)),"",VLOOKUP(A897,RESULTS!$D$2:$D$1001,1,0))=A897,"","X"))</f>
        <v/>
      </c>
    </row>
    <row r="898" spans="1:8" x14ac:dyDescent="0.3">
      <c r="A898" s="17">
        <f t="shared" si="26"/>
        <v>897</v>
      </c>
      <c r="E898" s="93" t="str">
        <f t="shared" si="27"/>
        <v/>
      </c>
      <c r="H898" s="67" t="str">
        <f>IF(B898="","",IF(IF(ISNA(VLOOKUP(A898,RESULTS!$D$2:$D$1001,1,0)),"",VLOOKUP(A898,RESULTS!$D$2:$D$1001,1,0))=A898,"","X"))</f>
        <v/>
      </c>
    </row>
    <row r="899" spans="1:8" x14ac:dyDescent="0.3">
      <c r="A899" s="17">
        <f t="shared" ref="A899:A962" si="28">A898+1</f>
        <v>898</v>
      </c>
      <c r="E899" s="93" t="str">
        <f t="shared" si="27"/>
        <v/>
      </c>
      <c r="H899" s="67" t="str">
        <f>IF(B899="","",IF(IF(ISNA(VLOOKUP(A899,RESULTS!$D$2:$D$1001,1,0)),"",VLOOKUP(A899,RESULTS!$D$2:$D$1001,1,0))=A899,"","X"))</f>
        <v/>
      </c>
    </row>
    <row r="900" spans="1:8" x14ac:dyDescent="0.3">
      <c r="A900" s="17">
        <f t="shared" si="28"/>
        <v>899</v>
      </c>
      <c r="E900" s="93" t="str">
        <f t="shared" si="27"/>
        <v/>
      </c>
      <c r="H900" s="67" t="str">
        <f>IF(B900="","",IF(IF(ISNA(VLOOKUP(A900,RESULTS!$D$2:$D$1001,1,0)),"",VLOOKUP(A900,RESULTS!$D$2:$D$1001,1,0))=A900,"","X"))</f>
        <v/>
      </c>
    </row>
    <row r="901" spans="1:8" x14ac:dyDescent="0.3">
      <c r="A901" s="17">
        <f t="shared" si="28"/>
        <v>900</v>
      </c>
      <c r="E901" s="93" t="str">
        <f t="shared" si="27"/>
        <v/>
      </c>
      <c r="H901" s="67" t="str">
        <f>IF(B901="","",IF(IF(ISNA(VLOOKUP(A901,RESULTS!$D$2:$D$1001,1,0)),"",VLOOKUP(A901,RESULTS!$D$2:$D$1001,1,0))=A901,"","X"))</f>
        <v/>
      </c>
    </row>
    <row r="902" spans="1:8" x14ac:dyDescent="0.3">
      <c r="A902" s="17">
        <f t="shared" si="28"/>
        <v>901</v>
      </c>
      <c r="E902" s="93" t="str">
        <f t="shared" si="27"/>
        <v/>
      </c>
      <c r="H902" s="67" t="str">
        <f>IF(B902="","",IF(IF(ISNA(VLOOKUP(A902,RESULTS!$D$2:$D$1001,1,0)),"",VLOOKUP(A902,RESULTS!$D$2:$D$1001,1,0))=A902,"","X"))</f>
        <v/>
      </c>
    </row>
    <row r="903" spans="1:8" x14ac:dyDescent="0.3">
      <c r="A903" s="17">
        <f t="shared" si="28"/>
        <v>902</v>
      </c>
      <c r="E903" s="93" t="str">
        <f t="shared" si="27"/>
        <v/>
      </c>
      <c r="H903" s="67" t="str">
        <f>IF(B903="","",IF(IF(ISNA(VLOOKUP(A903,RESULTS!$D$2:$D$1001,1,0)),"",VLOOKUP(A903,RESULTS!$D$2:$D$1001,1,0))=A903,"","X"))</f>
        <v/>
      </c>
    </row>
    <row r="904" spans="1:8" x14ac:dyDescent="0.3">
      <c r="A904" s="17">
        <f t="shared" si="28"/>
        <v>903</v>
      </c>
      <c r="E904" s="93" t="str">
        <f t="shared" si="27"/>
        <v/>
      </c>
      <c r="H904" s="67" t="str">
        <f>IF(B904="","",IF(IF(ISNA(VLOOKUP(A904,RESULTS!$D$2:$D$1001,1,0)),"",VLOOKUP(A904,RESULTS!$D$2:$D$1001,1,0))=A904,"","X"))</f>
        <v/>
      </c>
    </row>
    <row r="905" spans="1:8" x14ac:dyDescent="0.3">
      <c r="A905" s="17">
        <f t="shared" si="28"/>
        <v>904</v>
      </c>
      <c r="E905" s="93" t="str">
        <f t="shared" ref="E905:E968" si="29">LEFT(D905,1)</f>
        <v/>
      </c>
      <c r="H905" s="67" t="str">
        <f>IF(B905="","",IF(IF(ISNA(VLOOKUP(A905,RESULTS!$D$2:$D$1001,1,0)),"",VLOOKUP(A905,RESULTS!$D$2:$D$1001,1,0))=A905,"","X"))</f>
        <v/>
      </c>
    </row>
    <row r="906" spans="1:8" x14ac:dyDescent="0.3">
      <c r="A906" s="17">
        <f t="shared" si="28"/>
        <v>905</v>
      </c>
      <c r="E906" s="93" t="str">
        <f t="shared" si="29"/>
        <v/>
      </c>
      <c r="H906" s="67" t="str">
        <f>IF(B906="","",IF(IF(ISNA(VLOOKUP(A906,RESULTS!$D$2:$D$1001,1,0)),"",VLOOKUP(A906,RESULTS!$D$2:$D$1001,1,0))=A906,"","X"))</f>
        <v/>
      </c>
    </row>
    <row r="907" spans="1:8" x14ac:dyDescent="0.3">
      <c r="A907" s="17">
        <f t="shared" si="28"/>
        <v>906</v>
      </c>
      <c r="E907" s="93" t="str">
        <f t="shared" si="29"/>
        <v/>
      </c>
      <c r="H907" s="67" t="str">
        <f>IF(B907="","",IF(IF(ISNA(VLOOKUP(A907,RESULTS!$D$2:$D$1001,1,0)),"",VLOOKUP(A907,RESULTS!$D$2:$D$1001,1,0))=A907,"","X"))</f>
        <v/>
      </c>
    </row>
    <row r="908" spans="1:8" x14ac:dyDescent="0.3">
      <c r="A908" s="17">
        <f t="shared" si="28"/>
        <v>907</v>
      </c>
      <c r="E908" s="93" t="str">
        <f t="shared" si="29"/>
        <v/>
      </c>
      <c r="H908" s="67" t="str">
        <f>IF(B908="","",IF(IF(ISNA(VLOOKUP(A908,RESULTS!$D$2:$D$1001,1,0)),"",VLOOKUP(A908,RESULTS!$D$2:$D$1001,1,0))=A908,"","X"))</f>
        <v/>
      </c>
    </row>
    <row r="909" spans="1:8" x14ac:dyDescent="0.3">
      <c r="A909" s="17">
        <f t="shared" si="28"/>
        <v>908</v>
      </c>
      <c r="E909" s="93" t="str">
        <f t="shared" si="29"/>
        <v/>
      </c>
      <c r="H909" s="67" t="str">
        <f>IF(B909="","",IF(IF(ISNA(VLOOKUP(A909,RESULTS!$D$2:$D$1001,1,0)),"",VLOOKUP(A909,RESULTS!$D$2:$D$1001,1,0))=A909,"","X"))</f>
        <v/>
      </c>
    </row>
    <row r="910" spans="1:8" x14ac:dyDescent="0.3">
      <c r="A910" s="17">
        <f t="shared" si="28"/>
        <v>909</v>
      </c>
      <c r="E910" s="93" t="str">
        <f t="shared" si="29"/>
        <v/>
      </c>
      <c r="H910" s="67" t="str">
        <f>IF(B910="","",IF(IF(ISNA(VLOOKUP(A910,RESULTS!$D$2:$D$1001,1,0)),"",VLOOKUP(A910,RESULTS!$D$2:$D$1001,1,0))=A910,"","X"))</f>
        <v/>
      </c>
    </row>
    <row r="911" spans="1:8" x14ac:dyDescent="0.3">
      <c r="A911" s="17">
        <f t="shared" si="28"/>
        <v>910</v>
      </c>
      <c r="E911" s="93" t="str">
        <f t="shared" si="29"/>
        <v/>
      </c>
      <c r="H911" s="67" t="str">
        <f>IF(B911="","",IF(IF(ISNA(VLOOKUP(A911,RESULTS!$D$2:$D$1001,1,0)),"",VLOOKUP(A911,RESULTS!$D$2:$D$1001,1,0))=A911,"","X"))</f>
        <v/>
      </c>
    </row>
    <row r="912" spans="1:8" x14ac:dyDescent="0.3">
      <c r="A912" s="17">
        <f t="shared" si="28"/>
        <v>911</v>
      </c>
      <c r="E912" s="93" t="str">
        <f t="shared" si="29"/>
        <v/>
      </c>
      <c r="H912" s="67" t="str">
        <f>IF(B912="","",IF(IF(ISNA(VLOOKUP(A912,RESULTS!$D$2:$D$1001,1,0)),"",VLOOKUP(A912,RESULTS!$D$2:$D$1001,1,0))=A912,"","X"))</f>
        <v/>
      </c>
    </row>
    <row r="913" spans="1:8" x14ac:dyDescent="0.3">
      <c r="A913" s="17">
        <f t="shared" si="28"/>
        <v>912</v>
      </c>
      <c r="E913" s="93" t="str">
        <f t="shared" si="29"/>
        <v/>
      </c>
      <c r="H913" s="67" t="str">
        <f>IF(B913="","",IF(IF(ISNA(VLOOKUP(A913,RESULTS!$D$2:$D$1001,1,0)),"",VLOOKUP(A913,RESULTS!$D$2:$D$1001,1,0))=A913,"","X"))</f>
        <v/>
      </c>
    </row>
    <row r="914" spans="1:8" x14ac:dyDescent="0.3">
      <c r="A914" s="17">
        <f t="shared" si="28"/>
        <v>913</v>
      </c>
      <c r="E914" s="93" t="str">
        <f t="shared" si="29"/>
        <v/>
      </c>
      <c r="H914" s="67" t="str">
        <f>IF(B914="","",IF(IF(ISNA(VLOOKUP(A914,RESULTS!$D$2:$D$1001,1,0)),"",VLOOKUP(A914,RESULTS!$D$2:$D$1001,1,0))=A914,"","X"))</f>
        <v/>
      </c>
    </row>
    <row r="915" spans="1:8" x14ac:dyDescent="0.3">
      <c r="A915" s="17">
        <f t="shared" si="28"/>
        <v>914</v>
      </c>
      <c r="E915" s="93" t="str">
        <f t="shared" si="29"/>
        <v/>
      </c>
      <c r="H915" s="67" t="str">
        <f>IF(B915="","",IF(IF(ISNA(VLOOKUP(A915,RESULTS!$D$2:$D$1001,1,0)),"",VLOOKUP(A915,RESULTS!$D$2:$D$1001,1,0))=A915,"","X"))</f>
        <v/>
      </c>
    </row>
    <row r="916" spans="1:8" x14ac:dyDescent="0.3">
      <c r="A916" s="17">
        <f t="shared" si="28"/>
        <v>915</v>
      </c>
      <c r="E916" s="93" t="str">
        <f t="shared" si="29"/>
        <v/>
      </c>
      <c r="H916" s="67" t="str">
        <f>IF(B916="","",IF(IF(ISNA(VLOOKUP(A916,RESULTS!$D$2:$D$1001,1,0)),"",VLOOKUP(A916,RESULTS!$D$2:$D$1001,1,0))=A916,"","X"))</f>
        <v/>
      </c>
    </row>
    <row r="917" spans="1:8" x14ac:dyDescent="0.3">
      <c r="A917" s="17">
        <f t="shared" si="28"/>
        <v>916</v>
      </c>
      <c r="E917" s="93" t="str">
        <f t="shared" si="29"/>
        <v/>
      </c>
      <c r="H917" s="67" t="str">
        <f>IF(B917="","",IF(IF(ISNA(VLOOKUP(A917,RESULTS!$D$2:$D$1001,1,0)),"",VLOOKUP(A917,RESULTS!$D$2:$D$1001,1,0))=A917,"","X"))</f>
        <v/>
      </c>
    </row>
    <row r="918" spans="1:8" x14ac:dyDescent="0.3">
      <c r="A918" s="17">
        <f t="shared" si="28"/>
        <v>917</v>
      </c>
      <c r="E918" s="93" t="str">
        <f t="shared" si="29"/>
        <v/>
      </c>
      <c r="H918" s="67" t="str">
        <f>IF(B918="","",IF(IF(ISNA(VLOOKUP(A918,RESULTS!$D$2:$D$1001,1,0)),"",VLOOKUP(A918,RESULTS!$D$2:$D$1001,1,0))=A918,"","X"))</f>
        <v/>
      </c>
    </row>
    <row r="919" spans="1:8" x14ac:dyDescent="0.3">
      <c r="A919" s="17">
        <f t="shared" si="28"/>
        <v>918</v>
      </c>
      <c r="E919" s="93" t="str">
        <f t="shared" si="29"/>
        <v/>
      </c>
      <c r="H919" s="67" t="str">
        <f>IF(B919="","",IF(IF(ISNA(VLOOKUP(A919,RESULTS!$D$2:$D$1001,1,0)),"",VLOOKUP(A919,RESULTS!$D$2:$D$1001,1,0))=A919,"","X"))</f>
        <v/>
      </c>
    </row>
    <row r="920" spans="1:8" x14ac:dyDescent="0.3">
      <c r="A920" s="17">
        <f t="shared" si="28"/>
        <v>919</v>
      </c>
      <c r="E920" s="93" t="str">
        <f t="shared" si="29"/>
        <v/>
      </c>
      <c r="H920" s="67" t="str">
        <f>IF(B920="","",IF(IF(ISNA(VLOOKUP(A920,RESULTS!$D$2:$D$1001,1,0)),"",VLOOKUP(A920,RESULTS!$D$2:$D$1001,1,0))=A920,"","X"))</f>
        <v/>
      </c>
    </row>
    <row r="921" spans="1:8" x14ac:dyDescent="0.3">
      <c r="A921" s="17">
        <f t="shared" si="28"/>
        <v>920</v>
      </c>
      <c r="E921" s="93" t="str">
        <f t="shared" si="29"/>
        <v/>
      </c>
      <c r="H921" s="67" t="str">
        <f>IF(B921="","",IF(IF(ISNA(VLOOKUP(A921,RESULTS!$D$2:$D$1001,1,0)),"",VLOOKUP(A921,RESULTS!$D$2:$D$1001,1,0))=A921,"","X"))</f>
        <v/>
      </c>
    </row>
    <row r="922" spans="1:8" x14ac:dyDescent="0.3">
      <c r="A922" s="17">
        <f t="shared" si="28"/>
        <v>921</v>
      </c>
      <c r="E922" s="93" t="str">
        <f t="shared" si="29"/>
        <v/>
      </c>
      <c r="H922" s="67" t="str">
        <f>IF(B922="","",IF(IF(ISNA(VLOOKUP(A922,RESULTS!$D$2:$D$1001,1,0)),"",VLOOKUP(A922,RESULTS!$D$2:$D$1001,1,0))=A922,"","X"))</f>
        <v/>
      </c>
    </row>
    <row r="923" spans="1:8" x14ac:dyDescent="0.3">
      <c r="A923" s="17">
        <f t="shared" si="28"/>
        <v>922</v>
      </c>
      <c r="E923" s="93" t="str">
        <f t="shared" si="29"/>
        <v/>
      </c>
      <c r="H923" s="67" t="str">
        <f>IF(B923="","",IF(IF(ISNA(VLOOKUP(A923,RESULTS!$D$2:$D$1001,1,0)),"",VLOOKUP(A923,RESULTS!$D$2:$D$1001,1,0))=A923,"","X"))</f>
        <v/>
      </c>
    </row>
    <row r="924" spans="1:8" x14ac:dyDescent="0.3">
      <c r="A924" s="17">
        <f t="shared" si="28"/>
        <v>923</v>
      </c>
      <c r="E924" s="93" t="str">
        <f t="shared" si="29"/>
        <v/>
      </c>
      <c r="H924" s="67" t="str">
        <f>IF(B924="","",IF(IF(ISNA(VLOOKUP(A924,RESULTS!$D$2:$D$1001,1,0)),"",VLOOKUP(A924,RESULTS!$D$2:$D$1001,1,0))=A924,"","X"))</f>
        <v/>
      </c>
    </row>
    <row r="925" spans="1:8" x14ac:dyDescent="0.3">
      <c r="A925" s="17">
        <f t="shared" si="28"/>
        <v>924</v>
      </c>
      <c r="E925" s="93" t="str">
        <f t="shared" si="29"/>
        <v/>
      </c>
      <c r="H925" s="67" t="str">
        <f>IF(B925="","",IF(IF(ISNA(VLOOKUP(A925,RESULTS!$D$2:$D$1001,1,0)),"",VLOOKUP(A925,RESULTS!$D$2:$D$1001,1,0))=A925,"","X"))</f>
        <v/>
      </c>
    </row>
    <row r="926" spans="1:8" x14ac:dyDescent="0.3">
      <c r="A926" s="17">
        <f t="shared" si="28"/>
        <v>925</v>
      </c>
      <c r="E926" s="93" t="str">
        <f t="shared" si="29"/>
        <v/>
      </c>
      <c r="H926" s="67" t="str">
        <f>IF(B926="","",IF(IF(ISNA(VLOOKUP(A926,RESULTS!$D$2:$D$1001,1,0)),"",VLOOKUP(A926,RESULTS!$D$2:$D$1001,1,0))=A926,"","X"))</f>
        <v/>
      </c>
    </row>
    <row r="927" spans="1:8" x14ac:dyDescent="0.3">
      <c r="A927" s="17">
        <f t="shared" si="28"/>
        <v>926</v>
      </c>
      <c r="E927" s="93" t="str">
        <f t="shared" si="29"/>
        <v/>
      </c>
      <c r="H927" s="67" t="str">
        <f>IF(B927="","",IF(IF(ISNA(VLOOKUP(A927,RESULTS!$D$2:$D$1001,1,0)),"",VLOOKUP(A927,RESULTS!$D$2:$D$1001,1,0))=A927,"","X"))</f>
        <v/>
      </c>
    </row>
    <row r="928" spans="1:8" x14ac:dyDescent="0.3">
      <c r="A928" s="17">
        <f t="shared" si="28"/>
        <v>927</v>
      </c>
      <c r="E928" s="93" t="str">
        <f t="shared" si="29"/>
        <v/>
      </c>
      <c r="H928" s="67" t="str">
        <f>IF(B928="","",IF(IF(ISNA(VLOOKUP(A928,RESULTS!$D$2:$D$1001,1,0)),"",VLOOKUP(A928,RESULTS!$D$2:$D$1001,1,0))=A928,"","X"))</f>
        <v/>
      </c>
    </row>
    <row r="929" spans="1:8" x14ac:dyDescent="0.3">
      <c r="A929" s="17">
        <f t="shared" si="28"/>
        <v>928</v>
      </c>
      <c r="E929" s="93" t="str">
        <f t="shared" si="29"/>
        <v/>
      </c>
      <c r="H929" s="67" t="str">
        <f>IF(B929="","",IF(IF(ISNA(VLOOKUP(A929,RESULTS!$D$2:$D$1001,1,0)),"",VLOOKUP(A929,RESULTS!$D$2:$D$1001,1,0))=A929,"","X"))</f>
        <v/>
      </c>
    </row>
    <row r="930" spans="1:8" x14ac:dyDescent="0.3">
      <c r="A930" s="17">
        <f t="shared" si="28"/>
        <v>929</v>
      </c>
      <c r="E930" s="93" t="str">
        <f t="shared" si="29"/>
        <v/>
      </c>
      <c r="H930" s="67" t="str">
        <f>IF(B930="","",IF(IF(ISNA(VLOOKUP(A930,RESULTS!$D$2:$D$1001,1,0)),"",VLOOKUP(A930,RESULTS!$D$2:$D$1001,1,0))=A930,"","X"))</f>
        <v/>
      </c>
    </row>
    <row r="931" spans="1:8" x14ac:dyDescent="0.3">
      <c r="A931" s="17">
        <f t="shared" si="28"/>
        <v>930</v>
      </c>
      <c r="E931" s="93" t="str">
        <f t="shared" si="29"/>
        <v/>
      </c>
      <c r="H931" s="67" t="str">
        <f>IF(B931="","",IF(IF(ISNA(VLOOKUP(A931,RESULTS!$D$2:$D$1001,1,0)),"",VLOOKUP(A931,RESULTS!$D$2:$D$1001,1,0))=A931,"","X"))</f>
        <v/>
      </c>
    </row>
    <row r="932" spans="1:8" x14ac:dyDescent="0.3">
      <c r="A932" s="17">
        <f t="shared" si="28"/>
        <v>931</v>
      </c>
      <c r="E932" s="93" t="str">
        <f t="shared" si="29"/>
        <v/>
      </c>
      <c r="H932" s="67" t="str">
        <f>IF(B932="","",IF(IF(ISNA(VLOOKUP(A932,RESULTS!$D$2:$D$1001,1,0)),"",VLOOKUP(A932,RESULTS!$D$2:$D$1001,1,0))=A932,"","X"))</f>
        <v/>
      </c>
    </row>
    <row r="933" spans="1:8" x14ac:dyDescent="0.3">
      <c r="A933" s="17">
        <f t="shared" si="28"/>
        <v>932</v>
      </c>
      <c r="E933" s="93" t="str">
        <f t="shared" si="29"/>
        <v/>
      </c>
      <c r="H933" s="67" t="str">
        <f>IF(B933="","",IF(IF(ISNA(VLOOKUP(A933,RESULTS!$D$2:$D$1001,1,0)),"",VLOOKUP(A933,RESULTS!$D$2:$D$1001,1,0))=A933,"","X"))</f>
        <v/>
      </c>
    </row>
    <row r="934" spans="1:8" x14ac:dyDescent="0.3">
      <c r="A934" s="17">
        <f t="shared" si="28"/>
        <v>933</v>
      </c>
      <c r="E934" s="93" t="str">
        <f t="shared" si="29"/>
        <v/>
      </c>
      <c r="H934" s="67" t="str">
        <f>IF(B934="","",IF(IF(ISNA(VLOOKUP(A934,RESULTS!$D$2:$D$1001,1,0)),"",VLOOKUP(A934,RESULTS!$D$2:$D$1001,1,0))=A934,"","X"))</f>
        <v/>
      </c>
    </row>
    <row r="935" spans="1:8" x14ac:dyDescent="0.3">
      <c r="A935" s="17">
        <f t="shared" si="28"/>
        <v>934</v>
      </c>
      <c r="E935" s="93" t="str">
        <f t="shared" si="29"/>
        <v/>
      </c>
      <c r="H935" s="67" t="str">
        <f>IF(B935="","",IF(IF(ISNA(VLOOKUP(A935,RESULTS!$D$2:$D$1001,1,0)),"",VLOOKUP(A935,RESULTS!$D$2:$D$1001,1,0))=A935,"","X"))</f>
        <v/>
      </c>
    </row>
    <row r="936" spans="1:8" x14ac:dyDescent="0.3">
      <c r="A936" s="17">
        <f t="shared" si="28"/>
        <v>935</v>
      </c>
      <c r="E936" s="93" t="str">
        <f t="shared" si="29"/>
        <v/>
      </c>
      <c r="H936" s="67" t="str">
        <f>IF(B936="","",IF(IF(ISNA(VLOOKUP(A936,RESULTS!$D$2:$D$1001,1,0)),"",VLOOKUP(A936,RESULTS!$D$2:$D$1001,1,0))=A936,"","X"))</f>
        <v/>
      </c>
    </row>
    <row r="937" spans="1:8" x14ac:dyDescent="0.3">
      <c r="A937" s="17">
        <f t="shared" si="28"/>
        <v>936</v>
      </c>
      <c r="E937" s="93" t="str">
        <f t="shared" si="29"/>
        <v/>
      </c>
      <c r="H937" s="67" t="str">
        <f>IF(B937="","",IF(IF(ISNA(VLOOKUP(A937,RESULTS!$D$2:$D$1001,1,0)),"",VLOOKUP(A937,RESULTS!$D$2:$D$1001,1,0))=A937,"","X"))</f>
        <v/>
      </c>
    </row>
    <row r="938" spans="1:8" x14ac:dyDescent="0.3">
      <c r="A938" s="17">
        <f t="shared" si="28"/>
        <v>937</v>
      </c>
      <c r="E938" s="93" t="str">
        <f t="shared" si="29"/>
        <v/>
      </c>
      <c r="H938" s="67" t="str">
        <f>IF(B938="","",IF(IF(ISNA(VLOOKUP(A938,RESULTS!$D$2:$D$1001,1,0)),"",VLOOKUP(A938,RESULTS!$D$2:$D$1001,1,0))=A938,"","X"))</f>
        <v/>
      </c>
    </row>
    <row r="939" spans="1:8" x14ac:dyDescent="0.3">
      <c r="A939" s="17">
        <f t="shared" si="28"/>
        <v>938</v>
      </c>
      <c r="E939" s="93" t="str">
        <f t="shared" si="29"/>
        <v/>
      </c>
      <c r="H939" s="67" t="str">
        <f>IF(B939="","",IF(IF(ISNA(VLOOKUP(A939,RESULTS!$D$2:$D$1001,1,0)),"",VLOOKUP(A939,RESULTS!$D$2:$D$1001,1,0))=A939,"","X"))</f>
        <v/>
      </c>
    </row>
    <row r="940" spans="1:8" x14ac:dyDescent="0.3">
      <c r="A940" s="17">
        <f t="shared" si="28"/>
        <v>939</v>
      </c>
      <c r="E940" s="93" t="str">
        <f t="shared" si="29"/>
        <v/>
      </c>
      <c r="H940" s="67" t="str">
        <f>IF(B940="","",IF(IF(ISNA(VLOOKUP(A940,RESULTS!$D$2:$D$1001,1,0)),"",VLOOKUP(A940,RESULTS!$D$2:$D$1001,1,0))=A940,"","X"))</f>
        <v/>
      </c>
    </row>
    <row r="941" spans="1:8" x14ac:dyDescent="0.3">
      <c r="A941" s="17">
        <f t="shared" si="28"/>
        <v>940</v>
      </c>
      <c r="E941" s="93" t="str">
        <f t="shared" si="29"/>
        <v/>
      </c>
      <c r="H941" s="67" t="str">
        <f>IF(B941="","",IF(IF(ISNA(VLOOKUP(A941,RESULTS!$D$2:$D$1001,1,0)),"",VLOOKUP(A941,RESULTS!$D$2:$D$1001,1,0))=A941,"","X"))</f>
        <v/>
      </c>
    </row>
    <row r="942" spans="1:8" x14ac:dyDescent="0.3">
      <c r="A942" s="17">
        <f t="shared" si="28"/>
        <v>941</v>
      </c>
      <c r="E942" s="93" t="str">
        <f t="shared" si="29"/>
        <v/>
      </c>
      <c r="H942" s="67" t="str">
        <f>IF(B942="","",IF(IF(ISNA(VLOOKUP(A942,RESULTS!$D$2:$D$1001,1,0)),"",VLOOKUP(A942,RESULTS!$D$2:$D$1001,1,0))=A942,"","X"))</f>
        <v/>
      </c>
    </row>
    <row r="943" spans="1:8" x14ac:dyDescent="0.3">
      <c r="A943" s="17">
        <f t="shared" si="28"/>
        <v>942</v>
      </c>
      <c r="E943" s="93" t="str">
        <f t="shared" si="29"/>
        <v/>
      </c>
      <c r="H943" s="67" t="str">
        <f>IF(B943="","",IF(IF(ISNA(VLOOKUP(A943,RESULTS!$D$2:$D$1001,1,0)),"",VLOOKUP(A943,RESULTS!$D$2:$D$1001,1,0))=A943,"","X"))</f>
        <v/>
      </c>
    </row>
    <row r="944" spans="1:8" x14ac:dyDescent="0.3">
      <c r="A944" s="17">
        <f t="shared" si="28"/>
        <v>943</v>
      </c>
      <c r="E944" s="93" t="str">
        <f t="shared" si="29"/>
        <v/>
      </c>
      <c r="H944" s="67" t="str">
        <f>IF(B944="","",IF(IF(ISNA(VLOOKUP(A944,RESULTS!$D$2:$D$1001,1,0)),"",VLOOKUP(A944,RESULTS!$D$2:$D$1001,1,0))=A944,"","X"))</f>
        <v/>
      </c>
    </row>
    <row r="945" spans="1:8" x14ac:dyDescent="0.3">
      <c r="A945" s="17">
        <f t="shared" si="28"/>
        <v>944</v>
      </c>
      <c r="E945" s="93" t="str">
        <f t="shared" si="29"/>
        <v/>
      </c>
      <c r="H945" s="67" t="str">
        <f>IF(B945="","",IF(IF(ISNA(VLOOKUP(A945,RESULTS!$D$2:$D$1001,1,0)),"",VLOOKUP(A945,RESULTS!$D$2:$D$1001,1,0))=A945,"","X"))</f>
        <v/>
      </c>
    </row>
    <row r="946" spans="1:8" x14ac:dyDescent="0.3">
      <c r="A946" s="17">
        <f t="shared" si="28"/>
        <v>945</v>
      </c>
      <c r="E946" s="93" t="str">
        <f t="shared" si="29"/>
        <v/>
      </c>
      <c r="H946" s="67" t="str">
        <f>IF(B946="","",IF(IF(ISNA(VLOOKUP(A946,RESULTS!$D$2:$D$1001,1,0)),"",VLOOKUP(A946,RESULTS!$D$2:$D$1001,1,0))=A946,"","X"))</f>
        <v/>
      </c>
    </row>
    <row r="947" spans="1:8" x14ac:dyDescent="0.3">
      <c r="A947" s="17">
        <f t="shared" si="28"/>
        <v>946</v>
      </c>
      <c r="E947" s="93" t="str">
        <f t="shared" si="29"/>
        <v/>
      </c>
      <c r="H947" s="67" t="str">
        <f>IF(B947="","",IF(IF(ISNA(VLOOKUP(A947,RESULTS!$D$2:$D$1001,1,0)),"",VLOOKUP(A947,RESULTS!$D$2:$D$1001,1,0))=A947,"","X"))</f>
        <v/>
      </c>
    </row>
    <row r="948" spans="1:8" x14ac:dyDescent="0.3">
      <c r="A948" s="17">
        <f t="shared" si="28"/>
        <v>947</v>
      </c>
      <c r="E948" s="93" t="str">
        <f t="shared" si="29"/>
        <v/>
      </c>
      <c r="H948" s="67" t="str">
        <f>IF(B948="","",IF(IF(ISNA(VLOOKUP(A948,RESULTS!$D$2:$D$1001,1,0)),"",VLOOKUP(A948,RESULTS!$D$2:$D$1001,1,0))=A948,"","X"))</f>
        <v/>
      </c>
    </row>
    <row r="949" spans="1:8" x14ac:dyDescent="0.3">
      <c r="A949" s="17">
        <f t="shared" si="28"/>
        <v>948</v>
      </c>
      <c r="E949" s="93" t="str">
        <f t="shared" si="29"/>
        <v/>
      </c>
      <c r="H949" s="67" t="str">
        <f>IF(B949="","",IF(IF(ISNA(VLOOKUP(A949,RESULTS!$D$2:$D$1001,1,0)),"",VLOOKUP(A949,RESULTS!$D$2:$D$1001,1,0))=A949,"","X"))</f>
        <v/>
      </c>
    </row>
    <row r="950" spans="1:8" x14ac:dyDescent="0.3">
      <c r="A950" s="17">
        <f t="shared" si="28"/>
        <v>949</v>
      </c>
      <c r="E950" s="93" t="str">
        <f t="shared" si="29"/>
        <v/>
      </c>
      <c r="H950" s="67" t="str">
        <f>IF(B950="","",IF(IF(ISNA(VLOOKUP(A950,RESULTS!$D$2:$D$1001,1,0)),"",VLOOKUP(A950,RESULTS!$D$2:$D$1001,1,0))=A950,"","X"))</f>
        <v/>
      </c>
    </row>
    <row r="951" spans="1:8" x14ac:dyDescent="0.3">
      <c r="A951" s="17">
        <f t="shared" si="28"/>
        <v>950</v>
      </c>
      <c r="E951" s="93" t="str">
        <f t="shared" si="29"/>
        <v/>
      </c>
      <c r="H951" s="67" t="str">
        <f>IF(B951="","",IF(IF(ISNA(VLOOKUP(A951,RESULTS!$D$2:$D$1001,1,0)),"",VLOOKUP(A951,RESULTS!$D$2:$D$1001,1,0))=A951,"","X"))</f>
        <v/>
      </c>
    </row>
    <row r="952" spans="1:8" x14ac:dyDescent="0.3">
      <c r="A952" s="17">
        <f t="shared" si="28"/>
        <v>951</v>
      </c>
      <c r="E952" s="93" t="str">
        <f t="shared" si="29"/>
        <v/>
      </c>
      <c r="H952" s="67" t="str">
        <f>IF(B952="","",IF(IF(ISNA(VLOOKUP(A952,RESULTS!$D$2:$D$1001,1,0)),"",VLOOKUP(A952,RESULTS!$D$2:$D$1001,1,0))=A952,"","X"))</f>
        <v/>
      </c>
    </row>
    <row r="953" spans="1:8" x14ac:dyDescent="0.3">
      <c r="A953" s="17">
        <f t="shared" si="28"/>
        <v>952</v>
      </c>
      <c r="E953" s="93" t="str">
        <f t="shared" si="29"/>
        <v/>
      </c>
      <c r="H953" s="67" t="str">
        <f>IF(B953="","",IF(IF(ISNA(VLOOKUP(A953,RESULTS!$D$2:$D$1001,1,0)),"",VLOOKUP(A953,RESULTS!$D$2:$D$1001,1,0))=A953,"","X"))</f>
        <v/>
      </c>
    </row>
    <row r="954" spans="1:8" x14ac:dyDescent="0.3">
      <c r="A954" s="17">
        <f t="shared" si="28"/>
        <v>953</v>
      </c>
      <c r="E954" s="93" t="str">
        <f t="shared" si="29"/>
        <v/>
      </c>
      <c r="H954" s="67" t="str">
        <f>IF(B954="","",IF(IF(ISNA(VLOOKUP(A954,RESULTS!$D$2:$D$1001,1,0)),"",VLOOKUP(A954,RESULTS!$D$2:$D$1001,1,0))=A954,"","X"))</f>
        <v/>
      </c>
    </row>
    <row r="955" spans="1:8" x14ac:dyDescent="0.3">
      <c r="A955" s="17">
        <f t="shared" si="28"/>
        <v>954</v>
      </c>
      <c r="E955" s="93" t="str">
        <f t="shared" si="29"/>
        <v/>
      </c>
      <c r="H955" s="67" t="str">
        <f>IF(B955="","",IF(IF(ISNA(VLOOKUP(A955,RESULTS!$D$2:$D$1001,1,0)),"",VLOOKUP(A955,RESULTS!$D$2:$D$1001,1,0))=A955,"","X"))</f>
        <v/>
      </c>
    </row>
    <row r="956" spans="1:8" x14ac:dyDescent="0.3">
      <c r="A956" s="17">
        <f t="shared" si="28"/>
        <v>955</v>
      </c>
      <c r="E956" s="93" t="str">
        <f t="shared" si="29"/>
        <v/>
      </c>
      <c r="H956" s="67" t="str">
        <f>IF(B956="","",IF(IF(ISNA(VLOOKUP(A956,RESULTS!$D$2:$D$1001,1,0)),"",VLOOKUP(A956,RESULTS!$D$2:$D$1001,1,0))=A956,"","X"))</f>
        <v/>
      </c>
    </row>
    <row r="957" spans="1:8" x14ac:dyDescent="0.3">
      <c r="A957" s="17">
        <f t="shared" si="28"/>
        <v>956</v>
      </c>
      <c r="E957" s="93" t="str">
        <f t="shared" si="29"/>
        <v/>
      </c>
      <c r="H957" s="67" t="str">
        <f>IF(B957="","",IF(IF(ISNA(VLOOKUP(A957,RESULTS!$D$2:$D$1001,1,0)),"",VLOOKUP(A957,RESULTS!$D$2:$D$1001,1,0))=A957,"","X"))</f>
        <v/>
      </c>
    </row>
    <row r="958" spans="1:8" x14ac:dyDescent="0.3">
      <c r="A958" s="17">
        <f t="shared" si="28"/>
        <v>957</v>
      </c>
      <c r="E958" s="93" t="str">
        <f t="shared" si="29"/>
        <v/>
      </c>
      <c r="H958" s="67" t="str">
        <f>IF(B958="","",IF(IF(ISNA(VLOOKUP(A958,RESULTS!$D$2:$D$1001,1,0)),"",VLOOKUP(A958,RESULTS!$D$2:$D$1001,1,0))=A958,"","X"))</f>
        <v/>
      </c>
    </row>
    <row r="959" spans="1:8" x14ac:dyDescent="0.3">
      <c r="A959" s="17">
        <f t="shared" si="28"/>
        <v>958</v>
      </c>
      <c r="E959" s="93" t="str">
        <f t="shared" si="29"/>
        <v/>
      </c>
      <c r="H959" s="67" t="str">
        <f>IF(B959="","",IF(IF(ISNA(VLOOKUP(A959,RESULTS!$D$2:$D$1001,1,0)),"",VLOOKUP(A959,RESULTS!$D$2:$D$1001,1,0))=A959,"","X"))</f>
        <v/>
      </c>
    </row>
    <row r="960" spans="1:8" x14ac:dyDescent="0.3">
      <c r="A960" s="17">
        <f t="shared" si="28"/>
        <v>959</v>
      </c>
      <c r="E960" s="93" t="str">
        <f t="shared" si="29"/>
        <v/>
      </c>
      <c r="H960" s="67" t="str">
        <f>IF(B960="","",IF(IF(ISNA(VLOOKUP(A960,RESULTS!$D$2:$D$1001,1,0)),"",VLOOKUP(A960,RESULTS!$D$2:$D$1001,1,0))=A960,"","X"))</f>
        <v/>
      </c>
    </row>
    <row r="961" spans="1:8" x14ac:dyDescent="0.3">
      <c r="A961" s="17">
        <f t="shared" si="28"/>
        <v>960</v>
      </c>
      <c r="E961" s="93" t="str">
        <f t="shared" si="29"/>
        <v/>
      </c>
      <c r="H961" s="67" t="str">
        <f>IF(B961="","",IF(IF(ISNA(VLOOKUP(A961,RESULTS!$D$2:$D$1001,1,0)),"",VLOOKUP(A961,RESULTS!$D$2:$D$1001,1,0))=A961,"","X"))</f>
        <v/>
      </c>
    </row>
    <row r="962" spans="1:8" x14ac:dyDescent="0.3">
      <c r="A962" s="17">
        <f t="shared" si="28"/>
        <v>961</v>
      </c>
      <c r="E962" s="93" t="str">
        <f t="shared" si="29"/>
        <v/>
      </c>
      <c r="H962" s="67" t="str">
        <f>IF(B962="","",IF(IF(ISNA(VLOOKUP(A962,RESULTS!$D$2:$D$1001,1,0)),"",VLOOKUP(A962,RESULTS!$D$2:$D$1001,1,0))=A962,"","X"))</f>
        <v/>
      </c>
    </row>
    <row r="963" spans="1:8" x14ac:dyDescent="0.3">
      <c r="A963" s="17">
        <f t="shared" ref="A963:A1001" si="30">A962+1</f>
        <v>962</v>
      </c>
      <c r="E963" s="93" t="str">
        <f t="shared" si="29"/>
        <v/>
      </c>
      <c r="H963" s="67" t="str">
        <f>IF(B963="","",IF(IF(ISNA(VLOOKUP(A963,RESULTS!$D$2:$D$1001,1,0)),"",VLOOKUP(A963,RESULTS!$D$2:$D$1001,1,0))=A963,"","X"))</f>
        <v/>
      </c>
    </row>
    <row r="964" spans="1:8" x14ac:dyDescent="0.3">
      <c r="A964" s="17">
        <f t="shared" si="30"/>
        <v>963</v>
      </c>
      <c r="E964" s="93" t="str">
        <f t="shared" si="29"/>
        <v/>
      </c>
      <c r="H964" s="67" t="str">
        <f>IF(B964="","",IF(IF(ISNA(VLOOKUP(A964,RESULTS!$D$2:$D$1001,1,0)),"",VLOOKUP(A964,RESULTS!$D$2:$D$1001,1,0))=A964,"","X"))</f>
        <v/>
      </c>
    </row>
    <row r="965" spans="1:8" x14ac:dyDescent="0.3">
      <c r="A965" s="17">
        <f t="shared" si="30"/>
        <v>964</v>
      </c>
      <c r="E965" s="93" t="str">
        <f t="shared" si="29"/>
        <v/>
      </c>
      <c r="H965" s="67" t="str">
        <f>IF(B965="","",IF(IF(ISNA(VLOOKUP(A965,RESULTS!$D$2:$D$1001,1,0)),"",VLOOKUP(A965,RESULTS!$D$2:$D$1001,1,0))=A965,"","X"))</f>
        <v/>
      </c>
    </row>
    <row r="966" spans="1:8" x14ac:dyDescent="0.3">
      <c r="A966" s="17">
        <f t="shared" si="30"/>
        <v>965</v>
      </c>
      <c r="E966" s="93" t="str">
        <f t="shared" si="29"/>
        <v/>
      </c>
      <c r="H966" s="67" t="str">
        <f>IF(B966="","",IF(IF(ISNA(VLOOKUP(A966,RESULTS!$D$2:$D$1001,1,0)),"",VLOOKUP(A966,RESULTS!$D$2:$D$1001,1,0))=A966,"","X"))</f>
        <v/>
      </c>
    </row>
    <row r="967" spans="1:8" x14ac:dyDescent="0.3">
      <c r="A967" s="17">
        <f t="shared" si="30"/>
        <v>966</v>
      </c>
      <c r="E967" s="93" t="str">
        <f t="shared" si="29"/>
        <v/>
      </c>
      <c r="H967" s="67" t="str">
        <f>IF(B967="","",IF(IF(ISNA(VLOOKUP(A967,RESULTS!$D$2:$D$1001,1,0)),"",VLOOKUP(A967,RESULTS!$D$2:$D$1001,1,0))=A967,"","X"))</f>
        <v/>
      </c>
    </row>
    <row r="968" spans="1:8" x14ac:dyDescent="0.3">
      <c r="A968" s="17">
        <f t="shared" si="30"/>
        <v>967</v>
      </c>
      <c r="E968" s="93" t="str">
        <f t="shared" si="29"/>
        <v/>
      </c>
      <c r="H968" s="67" t="str">
        <f>IF(B968="","",IF(IF(ISNA(VLOOKUP(A968,RESULTS!$D$2:$D$1001,1,0)),"",VLOOKUP(A968,RESULTS!$D$2:$D$1001,1,0))=A968,"","X"))</f>
        <v/>
      </c>
    </row>
    <row r="969" spans="1:8" x14ac:dyDescent="0.3">
      <c r="A969" s="17">
        <f t="shared" si="30"/>
        <v>968</v>
      </c>
      <c r="E969" s="93" t="str">
        <f t="shared" ref="E969:E1001" si="31">LEFT(D969,1)</f>
        <v/>
      </c>
      <c r="H969" s="67" t="str">
        <f>IF(B969="","",IF(IF(ISNA(VLOOKUP(A969,RESULTS!$D$2:$D$1001,1,0)),"",VLOOKUP(A969,RESULTS!$D$2:$D$1001,1,0))=A969,"","X"))</f>
        <v/>
      </c>
    </row>
    <row r="970" spans="1:8" x14ac:dyDescent="0.3">
      <c r="A970" s="17">
        <f t="shared" si="30"/>
        <v>969</v>
      </c>
      <c r="E970" s="93" t="str">
        <f t="shared" si="31"/>
        <v/>
      </c>
      <c r="H970" s="67" t="str">
        <f>IF(B970="","",IF(IF(ISNA(VLOOKUP(A970,RESULTS!$D$2:$D$1001,1,0)),"",VLOOKUP(A970,RESULTS!$D$2:$D$1001,1,0))=A970,"","X"))</f>
        <v/>
      </c>
    </row>
    <row r="971" spans="1:8" x14ac:dyDescent="0.3">
      <c r="A971" s="17">
        <f t="shared" si="30"/>
        <v>970</v>
      </c>
      <c r="E971" s="93" t="str">
        <f t="shared" si="31"/>
        <v/>
      </c>
      <c r="H971" s="67" t="str">
        <f>IF(B971="","",IF(IF(ISNA(VLOOKUP(A971,RESULTS!$D$2:$D$1001,1,0)),"",VLOOKUP(A971,RESULTS!$D$2:$D$1001,1,0))=A971,"","X"))</f>
        <v/>
      </c>
    </row>
    <row r="972" spans="1:8" x14ac:dyDescent="0.3">
      <c r="A972" s="17">
        <f t="shared" si="30"/>
        <v>971</v>
      </c>
      <c r="E972" s="93" t="str">
        <f t="shared" si="31"/>
        <v/>
      </c>
      <c r="H972" s="67" t="str">
        <f>IF(B972="","",IF(IF(ISNA(VLOOKUP(A972,RESULTS!$D$2:$D$1001,1,0)),"",VLOOKUP(A972,RESULTS!$D$2:$D$1001,1,0))=A972,"","X"))</f>
        <v/>
      </c>
    </row>
    <row r="973" spans="1:8" x14ac:dyDescent="0.3">
      <c r="A973" s="17">
        <f t="shared" si="30"/>
        <v>972</v>
      </c>
      <c r="E973" s="93" t="str">
        <f t="shared" si="31"/>
        <v/>
      </c>
      <c r="H973" s="67" t="str">
        <f>IF(B973="","",IF(IF(ISNA(VLOOKUP(A973,RESULTS!$D$2:$D$1001,1,0)),"",VLOOKUP(A973,RESULTS!$D$2:$D$1001,1,0))=A973,"","X"))</f>
        <v/>
      </c>
    </row>
    <row r="974" spans="1:8" x14ac:dyDescent="0.3">
      <c r="A974" s="17">
        <f t="shared" si="30"/>
        <v>973</v>
      </c>
      <c r="E974" s="93" t="str">
        <f t="shared" si="31"/>
        <v/>
      </c>
      <c r="H974" s="67" t="str">
        <f>IF(B974="","",IF(IF(ISNA(VLOOKUP(A974,RESULTS!$D$2:$D$1001,1,0)),"",VLOOKUP(A974,RESULTS!$D$2:$D$1001,1,0))=A974,"","X"))</f>
        <v/>
      </c>
    </row>
    <row r="975" spans="1:8" x14ac:dyDescent="0.3">
      <c r="A975" s="17">
        <f t="shared" si="30"/>
        <v>974</v>
      </c>
      <c r="E975" s="93" t="str">
        <f t="shared" si="31"/>
        <v/>
      </c>
      <c r="H975" s="67" t="str">
        <f>IF(B975="","",IF(IF(ISNA(VLOOKUP(A975,RESULTS!$D$2:$D$1001,1,0)),"",VLOOKUP(A975,RESULTS!$D$2:$D$1001,1,0))=A975,"","X"))</f>
        <v/>
      </c>
    </row>
    <row r="976" spans="1:8" x14ac:dyDescent="0.3">
      <c r="A976" s="17">
        <f t="shared" si="30"/>
        <v>975</v>
      </c>
      <c r="E976" s="93" t="str">
        <f t="shared" si="31"/>
        <v/>
      </c>
      <c r="H976" s="67" t="str">
        <f>IF(B976="","",IF(IF(ISNA(VLOOKUP(A976,RESULTS!$D$2:$D$1001,1,0)),"",VLOOKUP(A976,RESULTS!$D$2:$D$1001,1,0))=A976,"","X"))</f>
        <v/>
      </c>
    </row>
    <row r="977" spans="1:8" x14ac:dyDescent="0.3">
      <c r="A977" s="17">
        <f t="shared" si="30"/>
        <v>976</v>
      </c>
      <c r="E977" s="93" t="str">
        <f t="shared" si="31"/>
        <v/>
      </c>
      <c r="H977" s="67" t="str">
        <f>IF(B977="","",IF(IF(ISNA(VLOOKUP(A977,RESULTS!$D$2:$D$1001,1,0)),"",VLOOKUP(A977,RESULTS!$D$2:$D$1001,1,0))=A977,"","X"))</f>
        <v/>
      </c>
    </row>
    <row r="978" spans="1:8" x14ac:dyDescent="0.3">
      <c r="A978" s="17">
        <f t="shared" si="30"/>
        <v>977</v>
      </c>
      <c r="E978" s="93" t="str">
        <f t="shared" si="31"/>
        <v/>
      </c>
      <c r="H978" s="67" t="str">
        <f>IF(B978="","",IF(IF(ISNA(VLOOKUP(A978,RESULTS!$D$2:$D$1001,1,0)),"",VLOOKUP(A978,RESULTS!$D$2:$D$1001,1,0))=A978,"","X"))</f>
        <v/>
      </c>
    </row>
    <row r="979" spans="1:8" x14ac:dyDescent="0.3">
      <c r="A979" s="17">
        <f t="shared" si="30"/>
        <v>978</v>
      </c>
      <c r="E979" s="93" t="str">
        <f t="shared" si="31"/>
        <v/>
      </c>
      <c r="H979" s="67" t="str">
        <f>IF(B979="","",IF(IF(ISNA(VLOOKUP(A979,RESULTS!$D$2:$D$1001,1,0)),"",VLOOKUP(A979,RESULTS!$D$2:$D$1001,1,0))=A979,"","X"))</f>
        <v/>
      </c>
    </row>
    <row r="980" spans="1:8" x14ac:dyDescent="0.3">
      <c r="A980" s="17">
        <f t="shared" si="30"/>
        <v>979</v>
      </c>
      <c r="E980" s="93" t="str">
        <f t="shared" si="31"/>
        <v/>
      </c>
      <c r="H980" s="67" t="str">
        <f>IF(B980="","",IF(IF(ISNA(VLOOKUP(A980,RESULTS!$D$2:$D$1001,1,0)),"",VLOOKUP(A980,RESULTS!$D$2:$D$1001,1,0))=A980,"","X"))</f>
        <v/>
      </c>
    </row>
    <row r="981" spans="1:8" x14ac:dyDescent="0.3">
      <c r="A981" s="17">
        <f t="shared" si="30"/>
        <v>980</v>
      </c>
      <c r="E981" s="93" t="str">
        <f t="shared" si="31"/>
        <v/>
      </c>
      <c r="H981" s="67" t="str">
        <f>IF(B981="","",IF(IF(ISNA(VLOOKUP(A981,RESULTS!$D$2:$D$1001,1,0)),"",VLOOKUP(A981,RESULTS!$D$2:$D$1001,1,0))=A981,"","X"))</f>
        <v/>
      </c>
    </row>
    <row r="982" spans="1:8" x14ac:dyDescent="0.3">
      <c r="A982" s="17">
        <f t="shared" si="30"/>
        <v>981</v>
      </c>
      <c r="E982" s="93" t="str">
        <f t="shared" si="31"/>
        <v/>
      </c>
      <c r="H982" s="67" t="str">
        <f>IF(B982="","",IF(IF(ISNA(VLOOKUP(A982,RESULTS!$D$2:$D$1001,1,0)),"",VLOOKUP(A982,RESULTS!$D$2:$D$1001,1,0))=A982,"","X"))</f>
        <v/>
      </c>
    </row>
    <row r="983" spans="1:8" x14ac:dyDescent="0.3">
      <c r="A983" s="17">
        <f t="shared" si="30"/>
        <v>982</v>
      </c>
      <c r="E983" s="93" t="str">
        <f t="shared" si="31"/>
        <v/>
      </c>
      <c r="H983" s="67" t="str">
        <f>IF(B983="","",IF(IF(ISNA(VLOOKUP(A983,RESULTS!$D$2:$D$1001,1,0)),"",VLOOKUP(A983,RESULTS!$D$2:$D$1001,1,0))=A983,"","X"))</f>
        <v/>
      </c>
    </row>
    <row r="984" spans="1:8" x14ac:dyDescent="0.3">
      <c r="A984" s="17">
        <f t="shared" si="30"/>
        <v>983</v>
      </c>
      <c r="E984" s="93" t="str">
        <f t="shared" si="31"/>
        <v/>
      </c>
      <c r="H984" s="67" t="str">
        <f>IF(B984="","",IF(IF(ISNA(VLOOKUP(A984,RESULTS!$D$2:$D$1001,1,0)),"",VLOOKUP(A984,RESULTS!$D$2:$D$1001,1,0))=A984,"","X"))</f>
        <v/>
      </c>
    </row>
    <row r="985" spans="1:8" x14ac:dyDescent="0.3">
      <c r="A985" s="17">
        <f t="shared" si="30"/>
        <v>984</v>
      </c>
      <c r="E985" s="93" t="str">
        <f t="shared" si="31"/>
        <v/>
      </c>
      <c r="H985" s="67" t="str">
        <f>IF(B985="","",IF(IF(ISNA(VLOOKUP(A985,RESULTS!$D$2:$D$1001,1,0)),"",VLOOKUP(A985,RESULTS!$D$2:$D$1001,1,0))=A985,"","X"))</f>
        <v/>
      </c>
    </row>
    <row r="986" spans="1:8" x14ac:dyDescent="0.3">
      <c r="A986" s="17">
        <f t="shared" si="30"/>
        <v>985</v>
      </c>
      <c r="E986" s="93" t="str">
        <f t="shared" si="31"/>
        <v/>
      </c>
      <c r="H986" s="67" t="str">
        <f>IF(B986="","",IF(IF(ISNA(VLOOKUP(A986,RESULTS!$D$2:$D$1001,1,0)),"",VLOOKUP(A986,RESULTS!$D$2:$D$1001,1,0))=A986,"","X"))</f>
        <v/>
      </c>
    </row>
    <row r="987" spans="1:8" x14ac:dyDescent="0.3">
      <c r="A987" s="17">
        <f t="shared" si="30"/>
        <v>986</v>
      </c>
      <c r="E987" s="93" t="str">
        <f t="shared" si="31"/>
        <v/>
      </c>
      <c r="H987" s="67" t="str">
        <f>IF(B987="","",IF(IF(ISNA(VLOOKUP(A987,RESULTS!$D$2:$D$1001,1,0)),"",VLOOKUP(A987,RESULTS!$D$2:$D$1001,1,0))=A987,"","X"))</f>
        <v/>
      </c>
    </row>
    <row r="988" spans="1:8" x14ac:dyDescent="0.3">
      <c r="A988" s="17">
        <f t="shared" si="30"/>
        <v>987</v>
      </c>
      <c r="E988" s="93" t="str">
        <f t="shared" si="31"/>
        <v/>
      </c>
      <c r="H988" s="67" t="str">
        <f>IF(B988="","",IF(IF(ISNA(VLOOKUP(A988,RESULTS!$D$2:$D$1001,1,0)),"",VLOOKUP(A988,RESULTS!$D$2:$D$1001,1,0))=A988,"","X"))</f>
        <v/>
      </c>
    </row>
    <row r="989" spans="1:8" x14ac:dyDescent="0.3">
      <c r="A989" s="17">
        <f t="shared" si="30"/>
        <v>988</v>
      </c>
      <c r="E989" s="93" t="str">
        <f t="shared" si="31"/>
        <v/>
      </c>
      <c r="H989" s="67" t="str">
        <f>IF(B989="","",IF(IF(ISNA(VLOOKUP(A989,RESULTS!$D$2:$D$1001,1,0)),"",VLOOKUP(A989,RESULTS!$D$2:$D$1001,1,0))=A989,"","X"))</f>
        <v/>
      </c>
    </row>
    <row r="990" spans="1:8" x14ac:dyDescent="0.3">
      <c r="A990" s="17">
        <f t="shared" si="30"/>
        <v>989</v>
      </c>
      <c r="E990" s="93" t="str">
        <f t="shared" si="31"/>
        <v/>
      </c>
      <c r="H990" s="67" t="str">
        <f>IF(B990="","",IF(IF(ISNA(VLOOKUP(A990,RESULTS!$D$2:$D$1001,1,0)),"",VLOOKUP(A990,RESULTS!$D$2:$D$1001,1,0))=A990,"","X"))</f>
        <v/>
      </c>
    </row>
    <row r="991" spans="1:8" x14ac:dyDescent="0.3">
      <c r="A991" s="17">
        <f t="shared" si="30"/>
        <v>990</v>
      </c>
      <c r="E991" s="93" t="str">
        <f t="shared" si="31"/>
        <v/>
      </c>
      <c r="H991" s="67" t="str">
        <f>IF(B991="","",IF(IF(ISNA(VLOOKUP(A991,RESULTS!$D$2:$D$1001,1,0)),"",VLOOKUP(A991,RESULTS!$D$2:$D$1001,1,0))=A991,"","X"))</f>
        <v/>
      </c>
    </row>
    <row r="992" spans="1:8" x14ac:dyDescent="0.3">
      <c r="A992" s="17">
        <f t="shared" si="30"/>
        <v>991</v>
      </c>
      <c r="E992" s="93" t="str">
        <f t="shared" si="31"/>
        <v/>
      </c>
      <c r="H992" s="67" t="str">
        <f>IF(B992="","",IF(IF(ISNA(VLOOKUP(A992,RESULTS!$D$2:$D$1001,1,0)),"",VLOOKUP(A992,RESULTS!$D$2:$D$1001,1,0))=A992,"","X"))</f>
        <v/>
      </c>
    </row>
    <row r="993" spans="1:17" x14ac:dyDescent="0.3">
      <c r="A993" s="17">
        <f t="shared" si="30"/>
        <v>992</v>
      </c>
      <c r="E993" s="93" t="str">
        <f t="shared" si="31"/>
        <v/>
      </c>
      <c r="H993" s="67" t="str">
        <f>IF(B993="","",IF(IF(ISNA(VLOOKUP(A993,RESULTS!$D$2:$D$1001,1,0)),"",VLOOKUP(A993,RESULTS!$D$2:$D$1001,1,0))=A993,"","X"))</f>
        <v/>
      </c>
    </row>
    <row r="994" spans="1:17" x14ac:dyDescent="0.3">
      <c r="A994" s="17">
        <f t="shared" si="30"/>
        <v>993</v>
      </c>
      <c r="E994" s="93" t="str">
        <f t="shared" si="31"/>
        <v/>
      </c>
      <c r="H994" s="67" t="str">
        <f>IF(B994="","",IF(IF(ISNA(VLOOKUP(A994,RESULTS!$D$2:$D$1001,1,0)),"",VLOOKUP(A994,RESULTS!$D$2:$D$1001,1,0))=A994,"","X"))</f>
        <v/>
      </c>
    </row>
    <row r="995" spans="1:17" x14ac:dyDescent="0.3">
      <c r="A995" s="17">
        <f t="shared" si="30"/>
        <v>994</v>
      </c>
      <c r="E995" s="93" t="str">
        <f t="shared" si="31"/>
        <v/>
      </c>
      <c r="H995" s="67" t="str">
        <f>IF(B995="","",IF(IF(ISNA(VLOOKUP(A995,RESULTS!$D$2:$D$1001,1,0)),"",VLOOKUP(A995,RESULTS!$D$2:$D$1001,1,0))=A995,"","X"))</f>
        <v/>
      </c>
    </row>
    <row r="996" spans="1:17" x14ac:dyDescent="0.3">
      <c r="A996" s="17">
        <f t="shared" si="30"/>
        <v>995</v>
      </c>
      <c r="E996" s="93" t="str">
        <f t="shared" si="31"/>
        <v/>
      </c>
      <c r="H996" s="67" t="str">
        <f>IF(B996="","",IF(IF(ISNA(VLOOKUP(A996,RESULTS!$D$2:$D$1001,1,0)),"",VLOOKUP(A996,RESULTS!$D$2:$D$1001,1,0))=A996,"","X"))</f>
        <v/>
      </c>
    </row>
    <row r="997" spans="1:17" x14ac:dyDescent="0.3">
      <c r="A997" s="17">
        <f t="shared" si="30"/>
        <v>996</v>
      </c>
      <c r="E997" s="93" t="str">
        <f t="shared" si="31"/>
        <v/>
      </c>
      <c r="H997" s="67" t="str">
        <f>IF(B997="","",IF(IF(ISNA(VLOOKUP(A997,RESULTS!$D$2:$D$1001,1,0)),"",VLOOKUP(A997,RESULTS!$D$2:$D$1001,1,0))=A997,"","X"))</f>
        <v/>
      </c>
    </row>
    <row r="998" spans="1:17" x14ac:dyDescent="0.3">
      <c r="A998" s="17">
        <f t="shared" si="30"/>
        <v>997</v>
      </c>
      <c r="E998" s="93" t="str">
        <f t="shared" si="31"/>
        <v/>
      </c>
      <c r="H998" s="67" t="str">
        <f>IF(B998="","",IF(IF(ISNA(VLOOKUP(A998,RESULTS!$D$2:$D$1001,1,0)),"",VLOOKUP(A998,RESULTS!$D$2:$D$1001,1,0))=A998,"","X"))</f>
        <v/>
      </c>
    </row>
    <row r="999" spans="1:17" x14ac:dyDescent="0.3">
      <c r="A999" s="17">
        <f t="shared" si="30"/>
        <v>998</v>
      </c>
      <c r="E999" s="93" t="str">
        <f t="shared" si="31"/>
        <v/>
      </c>
      <c r="H999" s="67" t="str">
        <f>IF(B999="","",IF(IF(ISNA(VLOOKUP(A999,RESULTS!$D$2:$D$1001,1,0)),"",VLOOKUP(A999,RESULTS!$D$2:$D$1001,1,0))=A999,"","X"))</f>
        <v/>
      </c>
    </row>
    <row r="1000" spans="1:17" x14ac:dyDescent="0.3">
      <c r="A1000" s="17">
        <f t="shared" si="30"/>
        <v>999</v>
      </c>
      <c r="E1000" s="93" t="str">
        <f t="shared" si="31"/>
        <v/>
      </c>
      <c r="H1000" s="67" t="str">
        <f>IF(B1000="","",IF(IF(ISNA(VLOOKUP(A1000,RESULTS!$D$2:$D$1001,1,0)),"",VLOOKUP(A1000,RESULTS!$D$2:$D$1001,1,0))=A1000,"","X"))</f>
        <v/>
      </c>
    </row>
    <row r="1001" spans="1:17" x14ac:dyDescent="0.3">
      <c r="A1001" s="17">
        <f t="shared" si="30"/>
        <v>1000</v>
      </c>
      <c r="E1001" s="93" t="str">
        <f t="shared" si="31"/>
        <v/>
      </c>
      <c r="H1001" s="67" t="str">
        <f>IF(B1001="","",IF(IF(ISNA(VLOOKUP(A1001,RESULTS!$D$2:$D$1001,1,0)),"",VLOOKUP(A1001,RESULTS!$D$2:$D$1001,1,0))=A1001,"","X"))</f>
        <v/>
      </c>
    </row>
    <row r="1002" spans="1:17" x14ac:dyDescent="0.3">
      <c r="A1002" s="35"/>
      <c r="B1002" s="62"/>
      <c r="C1002" s="62"/>
      <c r="D1002" s="35"/>
      <c r="E1002" s="94"/>
      <c r="F1002" s="62"/>
      <c r="G1002" s="35"/>
      <c r="H1002" s="68"/>
      <c r="I1002" s="46"/>
      <c r="J1002" s="46"/>
      <c r="K1002" s="46"/>
      <c r="L1002" s="46"/>
      <c r="M1002" s="46"/>
      <c r="N1002" s="46"/>
      <c r="O1002" s="46"/>
      <c r="P1002" s="46"/>
      <c r="Q1002" s="46"/>
    </row>
    <row r="1003" spans="1:17" ht="15" thickBot="1" x14ac:dyDescent="0.35">
      <c r="A1003" s="59"/>
      <c r="B1003" s="61"/>
      <c r="C1003" s="61"/>
      <c r="D1003" s="47" t="s">
        <v>3</v>
      </c>
      <c r="E1003" s="95"/>
      <c r="F1003" s="61"/>
      <c r="G1003" s="59"/>
      <c r="H1003" s="69"/>
      <c r="I1003" s="60"/>
      <c r="J1003" s="60"/>
      <c r="K1003" s="60"/>
      <c r="L1003" s="60"/>
      <c r="M1003" s="60"/>
      <c r="N1003" s="60"/>
      <c r="O1003" s="60"/>
      <c r="P1003" s="60"/>
      <c r="Q1003" s="60"/>
    </row>
    <row r="1004" spans="1:17" x14ac:dyDescent="0.3">
      <c r="D1004" s="48" t="s">
        <v>52</v>
      </c>
    </row>
    <row r="1005" spans="1:17" x14ac:dyDescent="0.3">
      <c r="D1005" s="49" t="s">
        <v>41</v>
      </c>
    </row>
    <row r="1006" spans="1:17" x14ac:dyDescent="0.3">
      <c r="D1006" s="49" t="s">
        <v>53</v>
      </c>
    </row>
    <row r="1007" spans="1:17" x14ac:dyDescent="0.3">
      <c r="D1007" s="49" t="s">
        <v>6</v>
      </c>
    </row>
    <row r="1008" spans="1:17" x14ac:dyDescent="0.3">
      <c r="D1008" s="49" t="s">
        <v>7</v>
      </c>
    </row>
    <row r="1009" spans="4:4" x14ac:dyDescent="0.3">
      <c r="D1009" s="49" t="s">
        <v>33</v>
      </c>
    </row>
    <row r="1010" spans="4:4" x14ac:dyDescent="0.3">
      <c r="D1010" s="49" t="s">
        <v>8</v>
      </c>
    </row>
    <row r="1011" spans="4:4" x14ac:dyDescent="0.3">
      <c r="D1011" s="49" t="s">
        <v>36</v>
      </c>
    </row>
    <row r="1012" spans="4:4" x14ac:dyDescent="0.3">
      <c r="D1012" s="49" t="s">
        <v>9</v>
      </c>
    </row>
    <row r="1013" spans="4:4" x14ac:dyDescent="0.3">
      <c r="D1013" s="49" t="s">
        <v>38</v>
      </c>
    </row>
    <row r="1014" spans="4:4" x14ac:dyDescent="0.3">
      <c r="D1014" s="50" t="s">
        <v>19</v>
      </c>
    </row>
    <row r="1015" spans="4:4" x14ac:dyDescent="0.3">
      <c r="D1015" s="49" t="s">
        <v>54</v>
      </c>
    </row>
    <row r="1016" spans="4:4" x14ac:dyDescent="0.3">
      <c r="D1016" s="49" t="s">
        <v>42</v>
      </c>
    </row>
    <row r="1017" spans="4:4" x14ac:dyDescent="0.3">
      <c r="D1017" s="49" t="s">
        <v>55</v>
      </c>
    </row>
    <row r="1018" spans="4:4" x14ac:dyDescent="0.3">
      <c r="D1018" s="49" t="s">
        <v>12</v>
      </c>
    </row>
    <row r="1019" spans="4:4" x14ac:dyDescent="0.3">
      <c r="D1019" s="49" t="s">
        <v>43</v>
      </c>
    </row>
    <row r="1020" spans="4:4" x14ac:dyDescent="0.3">
      <c r="D1020" s="49" t="s">
        <v>16</v>
      </c>
    </row>
    <row r="1021" spans="4:4" x14ac:dyDescent="0.3">
      <c r="D1021" s="49" t="s">
        <v>34</v>
      </c>
    </row>
    <row r="1022" spans="4:4" x14ac:dyDescent="0.3">
      <c r="D1022" s="49" t="s">
        <v>21</v>
      </c>
    </row>
    <row r="1023" spans="4:4" x14ac:dyDescent="0.3">
      <c r="D1023" s="49" t="s">
        <v>35</v>
      </c>
    </row>
    <row r="1024" spans="4:4" x14ac:dyDescent="0.3">
      <c r="D1024" s="49" t="s">
        <v>22</v>
      </c>
    </row>
    <row r="1025" spans="4:4" x14ac:dyDescent="0.3">
      <c r="D1025" s="49" t="s">
        <v>37</v>
      </c>
    </row>
    <row r="1026" spans="4:4" ht="15" thickBot="1" x14ac:dyDescent="0.35">
      <c r="D1026" s="51" t="s">
        <v>20</v>
      </c>
    </row>
  </sheetData>
  <autoFilter ref="A1:H49" xr:uid="{00000000-0009-0000-0000-000000000000}"/>
  <dataValidations count="1">
    <dataValidation type="list" errorStyle="information" allowBlank="1" showErrorMessage="1" errorTitle="Are you sure?" error="This category will NOT be included in the results and rankings._x000a__x000a_Use the drop down menu to select a valid category." sqref="D2:D1001" xr:uid="{00000000-0002-0000-0000-000000000000}">
      <formula1>$D$1004:$D$1026</formula1>
    </dataValidation>
  </dataValidations>
  <printOptions horizontalCentered="1"/>
  <pageMargins left="0.19685039370078741" right="0.19685039370078741" top="0.35433070866141736" bottom="0.19685039370078741" header="0.15748031496062992" footer="0.15748031496062992"/>
  <pageSetup paperSize="9" scale="72" fitToHeight="4" orientation="portrait" r:id="rId1"/>
  <headerFooter>
    <oddHeader>&amp;C &amp;F - &amp;A</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B1002"/>
  <sheetViews>
    <sheetView tabSelected="1" topLeftCell="C37" workbookViewId="0">
      <selection activeCell="O37" sqref="O37"/>
    </sheetView>
  </sheetViews>
  <sheetFormatPr defaultRowHeight="14.4" x14ac:dyDescent="0.3"/>
  <cols>
    <col min="1" max="2" width="8" style="78" hidden="1" customWidth="1"/>
    <col min="3" max="3" width="8" style="1" customWidth="1"/>
    <col min="4" max="4" width="8" style="71" customWidth="1"/>
    <col min="5" max="5" width="9.109375" style="71"/>
    <col min="6" max="7" width="14" customWidth="1"/>
    <col min="8" max="9" width="8" style="1" customWidth="1"/>
    <col min="10" max="10" width="8.5546875" style="1" customWidth="1"/>
    <col min="11" max="11" width="8" style="1" customWidth="1"/>
    <col min="12" max="12" width="24.33203125" bestFit="1" customWidth="1"/>
    <col min="13" max="13" width="6.6640625" style="99" bestFit="1" customWidth="1"/>
    <col min="14" max="14" width="6.5546875" style="36" bestFit="1" customWidth="1"/>
    <col min="15" max="15" width="24" style="5" bestFit="1" customWidth="1"/>
    <col min="16" max="16" width="9.44140625" style="5" customWidth="1"/>
    <col min="17" max="19" width="9.109375" style="7" customWidth="1"/>
    <col min="20" max="20" width="9.109375" style="42" customWidth="1"/>
    <col min="21" max="21" width="22" style="8" bestFit="1" customWidth="1"/>
    <col min="22" max="22" width="66.6640625" style="8" bestFit="1" customWidth="1"/>
    <col min="23" max="23" width="22.44140625" style="40" customWidth="1"/>
    <col min="24" max="27" width="18.33203125" style="40" customWidth="1"/>
    <col min="28" max="28" width="14" customWidth="1"/>
    <col min="29" max="29" width="14.109375" customWidth="1"/>
  </cols>
  <sheetData>
    <row r="1" spans="1:27" s="4" customFormat="1" ht="57" customHeight="1" thickBot="1" x14ac:dyDescent="0.35">
      <c r="A1" s="76" t="s">
        <v>17</v>
      </c>
      <c r="B1" s="77" t="s">
        <v>18</v>
      </c>
      <c r="C1" s="25" t="s">
        <v>0</v>
      </c>
      <c r="D1" s="80" t="s">
        <v>50</v>
      </c>
      <c r="E1" s="80" t="s">
        <v>1</v>
      </c>
      <c r="F1" s="26" t="s">
        <v>24</v>
      </c>
      <c r="G1" s="26" t="s">
        <v>25</v>
      </c>
      <c r="H1" s="26" t="s">
        <v>2</v>
      </c>
      <c r="I1" s="26" t="s">
        <v>10</v>
      </c>
      <c r="J1" s="26" t="s">
        <v>39</v>
      </c>
      <c r="K1" s="26" t="s">
        <v>11</v>
      </c>
      <c r="L1" s="27" t="s">
        <v>4</v>
      </c>
      <c r="M1" s="102" t="s">
        <v>64</v>
      </c>
      <c r="N1" s="102" t="s">
        <v>62</v>
      </c>
      <c r="O1" s="30" t="s">
        <v>26</v>
      </c>
      <c r="P1" s="31" t="s">
        <v>27</v>
      </c>
      <c r="Q1" s="31" t="s">
        <v>28</v>
      </c>
      <c r="R1" s="104" t="s">
        <v>65</v>
      </c>
      <c r="S1" s="31" t="s">
        <v>29</v>
      </c>
      <c r="T1" s="96" t="s">
        <v>40</v>
      </c>
      <c r="U1" s="31" t="s">
        <v>4</v>
      </c>
      <c r="V1" s="104" t="s">
        <v>47</v>
      </c>
      <c r="W1" s="39" t="s">
        <v>44</v>
      </c>
      <c r="X1" s="105" t="s">
        <v>45</v>
      </c>
      <c r="Y1" s="105" t="s">
        <v>46</v>
      </c>
      <c r="Z1" s="105" t="s">
        <v>66</v>
      </c>
      <c r="AA1" s="39" t="s">
        <v>32</v>
      </c>
    </row>
    <row r="2" spans="1:27" x14ac:dyDescent="0.3">
      <c r="A2" s="78" t="str">
        <f t="shared" ref="A2:A65" si="0">IF(C2&lt;1,"",CONCATENATE(H2,I2))</f>
        <v>M1</v>
      </c>
      <c r="B2" s="78" t="str">
        <f t="shared" ref="B2:B65" si="1">IF(C2&lt;1,"",CONCATENATE(J2,K2))</f>
        <v>M1</v>
      </c>
      <c r="C2" s="1">
        <v>1</v>
      </c>
      <c r="D2" s="71">
        <v>47</v>
      </c>
      <c r="E2" s="72">
        <v>32.32</v>
      </c>
      <c r="F2" t="str">
        <f>IF(D2="","",VLOOKUP(D2,ENTRANTS!$A$1:$H$1000,2,0))</f>
        <v>Stephen</v>
      </c>
      <c r="G2" t="str">
        <f>IF(D2="","",VLOOKUP(D2,ENTRANTS!$A$1:$H$1000,3,0))</f>
        <v>Corbishley</v>
      </c>
      <c r="H2" s="1" t="str">
        <f>IF(D2="","",LEFT(VLOOKUP(D2,ENTRANTS!$A$1:$H$1000,5,0),1))</f>
        <v>M</v>
      </c>
      <c r="I2" s="1">
        <f>IF(D2="","",COUNTIF($H$2:H2,H2))</f>
        <v>1</v>
      </c>
      <c r="J2" s="1" t="str">
        <f>IF(D2="","",VLOOKUP(D2,ENTRANTS!$A$1:$H$1000,4,0))</f>
        <v>M</v>
      </c>
      <c r="K2" s="1">
        <f>IF(D2="","",COUNTIF($J$2:J2,J2))</f>
        <v>1</v>
      </c>
      <c r="L2" t="str">
        <f>IF(D2="","",VLOOKUP(D2,ENTRANTS!$A$1:$H$1000,6,0))</f>
        <v>Rossendale Harriers</v>
      </c>
      <c r="M2" s="99" t="str">
        <f>IF(D2&lt;1,"",IF(COUNTIF($D$2:$D$501,D2)=1,"","DUPLICATE"))</f>
        <v/>
      </c>
      <c r="N2" s="103"/>
      <c r="O2" s="5" t="str">
        <f>IF(D2="","",CONCATENATE(H2," ",L2))</f>
        <v>M Rossendale Harriers</v>
      </c>
      <c r="P2" s="6">
        <f>IF(D2="","",COUNTIF($O$2:O2,O2))</f>
        <v>1</v>
      </c>
      <c r="Q2" s="7" t="str">
        <f t="shared" ref="Q2:Q21" si="2">IF(R2="","",RANK(R2,$R$2:$R$1000,1))</f>
        <v/>
      </c>
      <c r="R2" s="42" t="str">
        <f>IF(AND(P2=4,H2="M",NOT(L2="Unattached")),SUMIF(O$2:O2,O2,I$2:I2),"")</f>
        <v/>
      </c>
      <c r="S2" s="7" t="str">
        <f t="shared" ref="S2:S21" si="3">IF(T2="","",RANK(T2,$T$2:$T$1000,1))</f>
        <v/>
      </c>
      <c r="T2" s="42" t="str">
        <f>IF(AND(P2=3,H2="F",NOT(L2="Unattached")),SUMIF(O$2:O2,O2,I$2:I2),"")</f>
        <v/>
      </c>
      <c r="U2" s="8" t="str">
        <f t="shared" ref="U2:U65" si="4">IF(AND(L2&lt;&gt;"Unattached",OR(Q2&lt;&gt;"",S2&lt;&gt;"")),L2,"")</f>
        <v/>
      </c>
      <c r="V2" s="8" t="str">
        <f>IF(U2="","",IF(H2="M",CONCATENATE(U2," (",X2,", ",Y2,", ",Z2,", ",AA2,")"),CONCATENATE(U2," (",X2,", ",Y2,", ",Z2,")")))</f>
        <v/>
      </c>
      <c r="W2" s="40" t="str">
        <f t="shared" ref="W2:W65" si="5">CONCATENATE(O2," ",P2)</f>
        <v>M Rossendale Harriers 1</v>
      </c>
      <c r="X2" s="40" t="str">
        <f>IF(H2="M",IF(P2&lt;&gt;4,"",VLOOKUP(CONCATENATE(O2," ",(P2-3)),$W$2:AA2,5,0)),IF(P2&lt;&gt;3,"",VLOOKUP(CONCATENATE(O2," ",(P2-2)),$W$2:AA2,5,0)))</f>
        <v/>
      </c>
      <c r="Y2" s="40" t="str">
        <f>IF(H2="M",IF(P2&lt;&gt;4,"",VLOOKUP(CONCATENATE(O2," ",(P2-2)),$W$2:AA2,5,0)),IF(P2&lt;&gt;3,"",VLOOKUP(CONCATENATE(O2," ",(P2-1)),$W$2:AA2,5,0)))</f>
        <v/>
      </c>
      <c r="Z2" s="40" t="str">
        <f>IF(H2="M",IF(P2&lt;&gt;4,"",VLOOKUP(CONCATENATE(O2," ",(P2-1)),$W$2:AA2,5,0)),IF(P2&lt;&gt;3,"",VLOOKUP(CONCATENATE(O2," ",(P2)),$W$2:AA2,5,0)))</f>
        <v/>
      </c>
      <c r="AA2" s="40" t="str">
        <f>IF(AND(L2&lt;&gt;"Unattached",P2&lt;=4),CONCATENATE(F2," ",G2),"")</f>
        <v>Stephen Corbishley</v>
      </c>
    </row>
    <row r="3" spans="1:27" x14ac:dyDescent="0.3">
      <c r="A3" s="78" t="str">
        <f t="shared" si="0"/>
        <v>M2</v>
      </c>
      <c r="B3" s="78" t="str">
        <f t="shared" si="1"/>
        <v>MU231</v>
      </c>
      <c r="C3" s="1">
        <v>2</v>
      </c>
      <c r="D3" s="71">
        <v>19</v>
      </c>
      <c r="E3" s="72">
        <v>32.43</v>
      </c>
      <c r="F3" t="str">
        <f>IF(D3="","",VLOOKUP(D3,ENTRANTS!$A$1:$H$1000,2,0))</f>
        <v>Charlie</v>
      </c>
      <c r="G3" t="str">
        <f>IF(D3="","",VLOOKUP(D3,ENTRANTS!$A$1:$H$1000,3,0))</f>
        <v>Parkinson</v>
      </c>
      <c r="H3" s="1" t="str">
        <f>IF(D3="","",LEFT(VLOOKUP(D3,ENTRANTS!$A$1:$H$1000,5,0),1))</f>
        <v>M</v>
      </c>
      <c r="I3" s="1">
        <f>IF(D3="","",COUNTIF($H$2:H3,H3))</f>
        <v>2</v>
      </c>
      <c r="J3" s="1" t="str">
        <f>IF(D3="","",VLOOKUP(D3,ENTRANTS!$A$1:$H$1000,4,0))</f>
        <v>MU23</v>
      </c>
      <c r="K3" s="1">
        <f>IF(D3="","",COUNTIF($J$2:J3,J3))</f>
        <v>1</v>
      </c>
      <c r="L3" t="str">
        <f>IF(D3="","",VLOOKUP(D3,ENTRANTS!$A$1:$H$1000,6,0))</f>
        <v>CVFR</v>
      </c>
      <c r="M3" s="99" t="str">
        <f t="shared" ref="M3:M66" si="6">IF(D3&lt;1,"",IF(COUNTIF($D$2:$D$501,D3)=1,"","DUPLICATE"))</f>
        <v/>
      </c>
      <c r="N3" s="38" t="str">
        <f>IF(E3="","",IF(E3&lt;E2,"TIME",""))</f>
        <v/>
      </c>
      <c r="O3" s="5" t="str">
        <f t="shared" ref="O3:O66" si="7">IF(D3="","",CONCATENATE(H3," ",L3))</f>
        <v>M CVFR</v>
      </c>
      <c r="P3" s="6">
        <f>IF(D3="","",COUNTIF($O$2:O3,O3))</f>
        <v>1</v>
      </c>
      <c r="Q3" s="7" t="str">
        <f t="shared" si="2"/>
        <v/>
      </c>
      <c r="R3" s="42" t="str">
        <f>IF(AND(P3=4,H3="M",NOT(L3="Unattached")),SUMIF(O$2:O3,O3,I$2:I3),"")</f>
        <v/>
      </c>
      <c r="S3" s="7" t="str">
        <f t="shared" si="3"/>
        <v/>
      </c>
      <c r="T3" s="42" t="str">
        <f>IF(AND(P3=3,H3="F",NOT(L3="Unattached")),SUMIF(O$2:O3,O3,I$2:I3),"")</f>
        <v/>
      </c>
      <c r="U3" s="8" t="str">
        <f t="shared" si="4"/>
        <v/>
      </c>
      <c r="V3" s="8" t="str">
        <f t="shared" ref="V3:V66" si="8">IF(U3="","",IF(H3="M",CONCATENATE(U3," (",X3,", ",Y3,", ",Z3,", ",AA3,")"),CONCATENATE(U3," (",X3,", ",Y3,", ",Z3,")")))</f>
        <v/>
      </c>
      <c r="W3" s="40" t="str">
        <f t="shared" si="5"/>
        <v>M CVFR 1</v>
      </c>
      <c r="X3" s="40" t="str">
        <f>IF(H3="M",IF(P3&lt;&gt;4,"",VLOOKUP(CONCATENATE(O3," ",(P3-3)),$W$2:AA3,5,0)),IF(P3&lt;&gt;3,"",VLOOKUP(CONCATENATE(O3," ",(P3-2)),$W$2:AA3,5,0)))</f>
        <v/>
      </c>
      <c r="Y3" s="40" t="str">
        <f>IF(H3="M",IF(P3&lt;&gt;4,"",VLOOKUP(CONCATENATE(O3," ",(P3-2)),$W$2:AA3,5,0)),IF(P3&lt;&gt;3,"",VLOOKUP(CONCATENATE(O3," ",(P3-1)),$W$2:AA3,5,0)))</f>
        <v/>
      </c>
      <c r="Z3" s="40" t="str">
        <f>IF(H3="M",IF(P3&lt;&gt;4,"",VLOOKUP(CONCATENATE(O3," ",(P3-1)),$W$2:AA3,5,0)),IF(P3&lt;&gt;3,"",VLOOKUP(CONCATENATE(O3," ",(P3)),$W$2:AA3,5,0)))</f>
        <v/>
      </c>
      <c r="AA3" s="40" t="str">
        <f t="shared" ref="AA3:AA66" si="9">IF(AND(L3&lt;&gt;"Unattached",P3&lt;=4),CONCATENATE(F3," ",G3),"")</f>
        <v>Charlie Parkinson</v>
      </c>
    </row>
    <row r="4" spans="1:27" x14ac:dyDescent="0.3">
      <c r="A4" s="78" t="str">
        <f t="shared" si="0"/>
        <v>M3</v>
      </c>
      <c r="B4" s="78" t="str">
        <f t="shared" si="1"/>
        <v>M2</v>
      </c>
      <c r="C4" s="1">
        <v>3</v>
      </c>
      <c r="D4" s="71">
        <v>20</v>
      </c>
      <c r="E4" s="72">
        <v>34.18</v>
      </c>
      <c r="F4" t="str">
        <f>IF(D4="","",VLOOKUP(D4,ENTRANTS!$A$1:$H$1000,2,0))</f>
        <v>Oliver</v>
      </c>
      <c r="G4" t="str">
        <f>IF(D4="","",VLOOKUP(D4,ENTRANTS!$A$1:$H$1000,3,0))</f>
        <v>Heaton</v>
      </c>
      <c r="H4" s="1" t="str">
        <f>IF(D4="","",LEFT(VLOOKUP(D4,ENTRANTS!$A$1:$H$1000,5,0),1))</f>
        <v>M</v>
      </c>
      <c r="I4" s="1">
        <f>IF(D4="","",COUNTIF($H$2:H4,H4))</f>
        <v>3</v>
      </c>
      <c r="J4" s="1" t="str">
        <f>IF(D4="","",VLOOKUP(D4,ENTRANTS!$A$1:$H$1000,4,0))</f>
        <v>M</v>
      </c>
      <c r="K4" s="1">
        <f>IF(D4="","",COUNTIF($J$2:J4,J4))</f>
        <v>2</v>
      </c>
      <c r="L4" t="str">
        <f>IF(D4="","",VLOOKUP(D4,ENTRANTS!$A$1:$H$1000,6,0))</f>
        <v>Bowland Fell Runners</v>
      </c>
      <c r="M4" s="99" t="str">
        <f t="shared" si="6"/>
        <v/>
      </c>
      <c r="N4" s="38"/>
      <c r="O4" s="5" t="str">
        <f t="shared" si="7"/>
        <v>M Bowland Fell Runners</v>
      </c>
      <c r="P4" s="6">
        <f>IF(D4="","",COUNTIF($O$2:O4,O4))</f>
        <v>1</v>
      </c>
      <c r="Q4" s="7" t="str">
        <f t="shared" si="2"/>
        <v/>
      </c>
      <c r="R4" s="42" t="str">
        <f>IF(AND(P4=4,H4="M",NOT(L4="Unattached")),SUMIF(O$2:O4,O4,I$2:I4),"")</f>
        <v/>
      </c>
      <c r="S4" s="7" t="str">
        <f t="shared" si="3"/>
        <v/>
      </c>
      <c r="T4" s="42" t="str">
        <f>IF(AND(P4=3,H4="F",NOT(L4="Unattached")),SUMIF(O$2:O4,O4,I$2:I4),"")</f>
        <v/>
      </c>
      <c r="U4" s="8" t="str">
        <f t="shared" si="4"/>
        <v/>
      </c>
      <c r="V4" s="8" t="str">
        <f t="shared" si="8"/>
        <v/>
      </c>
      <c r="W4" s="40" t="str">
        <f t="shared" si="5"/>
        <v>M Bowland Fell Runners 1</v>
      </c>
      <c r="X4" s="40" t="str">
        <f>IF(H4="M",IF(P4&lt;&gt;4,"",VLOOKUP(CONCATENATE(O4," ",(P4-3)),$W$2:AA4,5,0)),IF(P4&lt;&gt;3,"",VLOOKUP(CONCATENATE(O4," ",(P4-2)),$W$2:AA4,5,0)))</f>
        <v/>
      </c>
      <c r="Y4" s="40" t="str">
        <f>IF(H4="M",IF(P4&lt;&gt;4,"",VLOOKUP(CONCATENATE(O4," ",(P4-2)),$W$2:AA4,5,0)),IF(P4&lt;&gt;3,"",VLOOKUP(CONCATENATE(O4," ",(P4-1)),$W$2:AA4,5,0)))</f>
        <v/>
      </c>
      <c r="Z4" s="40" t="str">
        <f>IF(H4="M",IF(P4&lt;&gt;4,"",VLOOKUP(CONCATENATE(O4," ",(P4-1)),$W$2:AA4,5,0)),IF(P4&lt;&gt;3,"",VLOOKUP(CONCATENATE(O4," ",(P4)),$W$2:AA4,5,0)))</f>
        <v/>
      </c>
      <c r="AA4" s="40" t="str">
        <f t="shared" si="9"/>
        <v>Oliver Heaton</v>
      </c>
    </row>
    <row r="5" spans="1:27" x14ac:dyDescent="0.3">
      <c r="A5" s="78" t="str">
        <f t="shared" si="0"/>
        <v>M4</v>
      </c>
      <c r="B5" s="78" t="str">
        <f t="shared" si="1"/>
        <v>M451</v>
      </c>
      <c r="C5" s="1">
        <v>4</v>
      </c>
      <c r="D5" s="71">
        <v>2</v>
      </c>
      <c r="E5" s="72">
        <v>34.26</v>
      </c>
      <c r="F5" t="str">
        <f>IF(D5="","",VLOOKUP(D5,ENTRANTS!$A$1:$H$1000,2,0))</f>
        <v>Dan</v>
      </c>
      <c r="G5" t="str">
        <f>IF(D5="","",VLOOKUP(D5,ENTRANTS!$A$1:$H$1000,3,0))</f>
        <v>Gilbert</v>
      </c>
      <c r="H5" s="1" t="str">
        <f>IF(D5="","",LEFT(VLOOKUP(D5,ENTRANTS!$A$1:$H$1000,5,0),1))</f>
        <v>M</v>
      </c>
      <c r="I5" s="1">
        <f>IF(D5="","",COUNTIF($H$2:H5,H5))</f>
        <v>4</v>
      </c>
      <c r="J5" s="1" t="str">
        <f>IF(D5="","",VLOOKUP(D5,ENTRANTS!$A$1:$H$1000,4,0))</f>
        <v>M45</v>
      </c>
      <c r="K5" s="1">
        <f>IF(D5="","",COUNTIF($J$2:J5,J5))</f>
        <v>1</v>
      </c>
      <c r="L5" t="str">
        <f>IF(D5="","",VLOOKUP(D5,ENTRANTS!$A$1:$H$1000,6,0))</f>
        <v>Horwich RMI Harriers</v>
      </c>
      <c r="M5" s="99" t="str">
        <f t="shared" si="6"/>
        <v/>
      </c>
      <c r="N5" s="38"/>
      <c r="O5" s="5" t="str">
        <f t="shared" si="7"/>
        <v>M Horwich RMI Harriers</v>
      </c>
      <c r="P5" s="6">
        <f>IF(D5="","",COUNTIF($O$2:O5,O5))</f>
        <v>1</v>
      </c>
      <c r="Q5" s="7" t="str">
        <f t="shared" si="2"/>
        <v/>
      </c>
      <c r="R5" s="42" t="str">
        <f>IF(AND(P5=4,H5="M",NOT(L5="Unattached")),SUMIF(O$2:O5,O5,I$2:I5),"")</f>
        <v/>
      </c>
      <c r="S5" s="7" t="str">
        <f t="shared" si="3"/>
        <v/>
      </c>
      <c r="T5" s="42" t="str">
        <f>IF(AND(P5=3,H5="F",NOT(L5="Unattached")),SUMIF(O$2:O5,O5,I$2:I5),"")</f>
        <v/>
      </c>
      <c r="U5" s="8" t="str">
        <f t="shared" si="4"/>
        <v/>
      </c>
      <c r="V5" s="8" t="str">
        <f t="shared" si="8"/>
        <v/>
      </c>
      <c r="W5" s="40" t="str">
        <f t="shared" si="5"/>
        <v>M Horwich RMI Harriers 1</v>
      </c>
      <c r="X5" s="40" t="str">
        <f>IF(H5="M",IF(P5&lt;&gt;4,"",VLOOKUP(CONCATENATE(O5," ",(P5-3)),$W$2:AA5,5,0)),IF(P5&lt;&gt;3,"",VLOOKUP(CONCATENATE(O5," ",(P5-2)),$W$2:AA5,5,0)))</f>
        <v/>
      </c>
      <c r="Y5" s="40" t="str">
        <f>IF(H5="M",IF(P5&lt;&gt;4,"",VLOOKUP(CONCATENATE(O5," ",(P5-2)),$W$2:AA5,5,0)),IF(P5&lt;&gt;3,"",VLOOKUP(CONCATENATE(O5," ",(P5-1)),$W$2:AA5,5,0)))</f>
        <v/>
      </c>
      <c r="Z5" s="40" t="str">
        <f>IF(H5="M",IF(P5&lt;&gt;4,"",VLOOKUP(CONCATENATE(O5," ",(P5-1)),$W$2:AA5,5,0)),IF(P5&lt;&gt;3,"",VLOOKUP(CONCATENATE(O5," ",(P5)),$W$2:AA5,5,0)))</f>
        <v/>
      </c>
      <c r="AA5" s="40" t="str">
        <f t="shared" si="9"/>
        <v>Dan Gilbert</v>
      </c>
    </row>
    <row r="6" spans="1:27" x14ac:dyDescent="0.3">
      <c r="A6" s="78" t="str">
        <f t="shared" si="0"/>
        <v>M5</v>
      </c>
      <c r="B6" s="78" t="str">
        <f t="shared" si="1"/>
        <v>M401</v>
      </c>
      <c r="C6" s="1">
        <v>5</v>
      </c>
      <c r="D6" s="71">
        <v>23</v>
      </c>
      <c r="E6" s="72">
        <v>34.29</v>
      </c>
      <c r="F6" t="str">
        <f>IF(D6="","",VLOOKUP(D6,ENTRANTS!$A$1:$H$1000,2,0))</f>
        <v>Gaz</v>
      </c>
      <c r="G6" t="str">
        <f>IF(D6="","",VLOOKUP(D6,ENTRANTS!$A$1:$H$1000,3,0))</f>
        <v>Pemberton</v>
      </c>
      <c r="H6" s="1" t="str">
        <f>IF(D6="","",LEFT(VLOOKUP(D6,ENTRANTS!$A$1:$H$1000,5,0),1))</f>
        <v>M</v>
      </c>
      <c r="I6" s="1">
        <f>IF(D6="","",COUNTIF($H$2:H6,H6))</f>
        <v>5</v>
      </c>
      <c r="J6" s="1" t="str">
        <f>IF(D6="","",VLOOKUP(D6,ENTRANTS!$A$1:$H$1000,4,0))</f>
        <v>M40</v>
      </c>
      <c r="K6" s="1">
        <f>IF(D6="","",COUNTIF($J$2:J6,J6))</f>
        <v>1</v>
      </c>
      <c r="L6" t="str">
        <f>IF(D6="","",VLOOKUP(D6,ENTRANTS!$A$1:$H$1000,6,0))</f>
        <v>Tod Harriers</v>
      </c>
      <c r="M6" s="99" t="str">
        <f t="shared" si="6"/>
        <v/>
      </c>
      <c r="N6" s="38"/>
      <c r="O6" s="5" t="str">
        <f t="shared" si="7"/>
        <v>M Tod Harriers</v>
      </c>
      <c r="P6" s="6">
        <f>IF(D6="","",COUNTIF($O$2:O6,O6))</f>
        <v>1</v>
      </c>
      <c r="Q6" s="7" t="str">
        <f t="shared" si="2"/>
        <v/>
      </c>
      <c r="R6" s="42" t="str">
        <f>IF(AND(P6=4,H6="M",NOT(L6="Unattached")),SUMIF(O$2:O6,O6,I$2:I6),"")</f>
        <v/>
      </c>
      <c r="S6" s="7" t="str">
        <f t="shared" si="3"/>
        <v/>
      </c>
      <c r="T6" s="42" t="str">
        <f>IF(AND(P6=3,H6="F",NOT(L6="Unattached")),SUMIF(O$2:O6,O6,I$2:I6),"")</f>
        <v/>
      </c>
      <c r="U6" s="8" t="str">
        <f t="shared" si="4"/>
        <v/>
      </c>
      <c r="V6" s="8" t="str">
        <f t="shared" si="8"/>
        <v/>
      </c>
      <c r="W6" s="40" t="str">
        <f t="shared" si="5"/>
        <v>M Tod Harriers 1</v>
      </c>
      <c r="X6" s="40" t="str">
        <f>IF(H6="M",IF(P6&lt;&gt;4,"",VLOOKUP(CONCATENATE(O6," ",(P6-3)),$W$2:AA6,5,0)),IF(P6&lt;&gt;3,"",VLOOKUP(CONCATENATE(O6," ",(P6-2)),$W$2:AA6,5,0)))</f>
        <v/>
      </c>
      <c r="Y6" s="40" t="str">
        <f>IF(H6="M",IF(P6&lt;&gt;4,"",VLOOKUP(CONCATENATE(O6," ",(P6-2)),$W$2:AA6,5,0)),IF(P6&lt;&gt;3,"",VLOOKUP(CONCATENATE(O6," ",(P6-1)),$W$2:AA6,5,0)))</f>
        <v/>
      </c>
      <c r="Z6" s="40" t="str">
        <f>IF(H6="M",IF(P6&lt;&gt;4,"",VLOOKUP(CONCATENATE(O6," ",(P6-1)),$W$2:AA6,5,0)),IF(P6&lt;&gt;3,"",VLOOKUP(CONCATENATE(O6," ",(P6)),$W$2:AA6,5,0)))</f>
        <v/>
      </c>
      <c r="AA6" s="40" t="str">
        <f t="shared" si="9"/>
        <v>Gaz Pemberton</v>
      </c>
    </row>
    <row r="7" spans="1:27" x14ac:dyDescent="0.3">
      <c r="A7" s="78" t="str">
        <f t="shared" si="0"/>
        <v>M6</v>
      </c>
      <c r="B7" s="78" t="str">
        <f t="shared" si="1"/>
        <v>M3</v>
      </c>
      <c r="C7" s="1">
        <v>6</v>
      </c>
      <c r="D7" s="71">
        <v>14</v>
      </c>
      <c r="E7" s="72">
        <v>37.15</v>
      </c>
      <c r="F7" t="str">
        <f>IF(D7="","",VLOOKUP(D7,ENTRANTS!$A$1:$H$1000,2,0))</f>
        <v>Philip</v>
      </c>
      <c r="G7" t="str">
        <f>IF(D7="","",VLOOKUP(D7,ENTRANTS!$A$1:$H$1000,3,0))</f>
        <v>Greenwood</v>
      </c>
      <c r="H7" s="1" t="str">
        <f>IF(D7="","",LEFT(VLOOKUP(D7,ENTRANTS!$A$1:$H$1000,5,0),1))</f>
        <v>M</v>
      </c>
      <c r="I7" s="1">
        <f>IF(D7="","",COUNTIF($H$2:H7,H7))</f>
        <v>6</v>
      </c>
      <c r="J7" s="1" t="str">
        <f>IF(D7="","",VLOOKUP(D7,ENTRANTS!$A$1:$H$1000,4,0))</f>
        <v>M</v>
      </c>
      <c r="K7" s="1">
        <f>IF(D7="","",COUNTIF($J$2:J7,J7))</f>
        <v>3</v>
      </c>
      <c r="L7" t="str">
        <f>IF(D7="","",VLOOKUP(D7,ENTRANTS!$A$1:$H$1000,6,0))</f>
        <v>Rossendale Harriers</v>
      </c>
      <c r="M7" s="99" t="str">
        <f t="shared" si="6"/>
        <v/>
      </c>
      <c r="N7" s="38"/>
      <c r="O7" s="5" t="str">
        <f t="shared" si="7"/>
        <v>M Rossendale Harriers</v>
      </c>
      <c r="P7" s="6">
        <f>IF(D7="","",COUNTIF($O$2:O7,O7))</f>
        <v>2</v>
      </c>
      <c r="Q7" s="7" t="str">
        <f t="shared" si="2"/>
        <v/>
      </c>
      <c r="R7" s="42" t="str">
        <f>IF(AND(P7=4,H7="M",NOT(L7="Unattached")),SUMIF(O$2:O7,O7,I$2:I7),"")</f>
        <v/>
      </c>
      <c r="S7" s="7" t="str">
        <f t="shared" si="3"/>
        <v/>
      </c>
      <c r="T7" s="42" t="str">
        <f>IF(AND(P7=3,H7="F",NOT(L7="Unattached")),SUMIF(O$2:O7,O7,I$2:I7),"")</f>
        <v/>
      </c>
      <c r="U7" s="8" t="str">
        <f t="shared" si="4"/>
        <v/>
      </c>
      <c r="V7" s="8" t="str">
        <f t="shared" si="8"/>
        <v/>
      </c>
      <c r="W7" s="40" t="str">
        <f t="shared" si="5"/>
        <v>M Rossendale Harriers 2</v>
      </c>
      <c r="X7" s="40" t="str">
        <f>IF(H7="M",IF(P7&lt;&gt;4,"",VLOOKUP(CONCATENATE(O7," ",(P7-3)),$W$2:AA7,5,0)),IF(P7&lt;&gt;3,"",VLOOKUP(CONCATENATE(O7," ",(P7-2)),$W$2:AA7,5,0)))</f>
        <v/>
      </c>
      <c r="Y7" s="40" t="str">
        <f>IF(H7="M",IF(P7&lt;&gt;4,"",VLOOKUP(CONCATENATE(O7," ",(P7-2)),$W$2:AA7,5,0)),IF(P7&lt;&gt;3,"",VLOOKUP(CONCATENATE(O7," ",(P7-1)),$W$2:AA7,5,0)))</f>
        <v/>
      </c>
      <c r="Z7" s="40" t="str">
        <f>IF(H7="M",IF(P7&lt;&gt;4,"",VLOOKUP(CONCATENATE(O7," ",(P7-1)),$W$2:AA7,5,0)),IF(P7&lt;&gt;3,"",VLOOKUP(CONCATENATE(O7," ",(P7)),$W$2:AA7,5,0)))</f>
        <v/>
      </c>
      <c r="AA7" s="40" t="str">
        <f t="shared" si="9"/>
        <v>Philip Greenwood</v>
      </c>
    </row>
    <row r="8" spans="1:27" x14ac:dyDescent="0.3">
      <c r="A8" s="78" t="str">
        <f t="shared" si="0"/>
        <v>M7</v>
      </c>
      <c r="B8" s="78" t="str">
        <f t="shared" si="1"/>
        <v>M4</v>
      </c>
      <c r="C8" s="1">
        <v>7</v>
      </c>
      <c r="D8" s="71">
        <v>8</v>
      </c>
      <c r="E8" s="72">
        <v>37.33</v>
      </c>
      <c r="F8" t="str">
        <f>IF(D8="","",VLOOKUP(D8,ENTRANTS!$A$1:$H$1000,2,0))</f>
        <v>Chris</v>
      </c>
      <c r="G8" t="str">
        <f>IF(D8="","",VLOOKUP(D8,ENTRANTS!$A$1:$H$1000,3,0))</f>
        <v>Jackson</v>
      </c>
      <c r="H8" s="1" t="str">
        <f>IF(D8="","",LEFT(VLOOKUP(D8,ENTRANTS!$A$1:$H$1000,5,0),1))</f>
        <v>M</v>
      </c>
      <c r="I8" s="1">
        <f>IF(D8="","",COUNTIF($H$2:H8,H8))</f>
        <v>7</v>
      </c>
      <c r="J8" s="1" t="str">
        <f>IF(D8="","",VLOOKUP(D8,ENTRANTS!$A$1:$H$1000,4,0))</f>
        <v>M</v>
      </c>
      <c r="K8" s="1">
        <f>IF(D8="","",COUNTIF($J$2:J8,J8))</f>
        <v>4</v>
      </c>
      <c r="L8" t="str">
        <f>IF(D8="","",VLOOKUP(D8,ENTRANTS!$A$1:$H$1000,6,0))</f>
        <v>Glossopdale</v>
      </c>
      <c r="M8" s="99" t="str">
        <f t="shared" si="6"/>
        <v/>
      </c>
      <c r="N8" s="38"/>
      <c r="O8" s="5" t="str">
        <f t="shared" si="7"/>
        <v>M Glossopdale</v>
      </c>
      <c r="P8" s="6">
        <f>IF(D8="","",COUNTIF($O$2:O8,O8))</f>
        <v>1</v>
      </c>
      <c r="Q8" s="7" t="str">
        <f t="shared" si="2"/>
        <v/>
      </c>
      <c r="R8" s="42" t="str">
        <f>IF(AND(P8=4,H8="M",NOT(L8="Unattached")),SUMIF(O$2:O8,O8,I$2:I8),"")</f>
        <v/>
      </c>
      <c r="S8" s="7" t="str">
        <f t="shared" si="3"/>
        <v/>
      </c>
      <c r="T8" s="42" t="str">
        <f>IF(AND(P8=3,H8="F",NOT(L8="Unattached")),SUMIF(O$2:O8,O8,I$2:I8),"")</f>
        <v/>
      </c>
      <c r="U8" s="8" t="str">
        <f t="shared" si="4"/>
        <v/>
      </c>
      <c r="V8" s="8" t="str">
        <f t="shared" si="8"/>
        <v/>
      </c>
      <c r="W8" s="40" t="str">
        <f t="shared" si="5"/>
        <v>M Glossopdale 1</v>
      </c>
      <c r="X8" s="40" t="str">
        <f>IF(H8="M",IF(P8&lt;&gt;4,"",VLOOKUP(CONCATENATE(O8," ",(P8-3)),$W$2:AA8,5,0)),IF(P8&lt;&gt;3,"",VLOOKUP(CONCATENATE(O8," ",(P8-2)),$W$2:AA8,5,0)))</f>
        <v/>
      </c>
      <c r="Y8" s="40" t="str">
        <f>IF(H8="M",IF(P8&lt;&gt;4,"",VLOOKUP(CONCATENATE(O8," ",(P8-2)),$W$2:AA8,5,0)),IF(P8&lt;&gt;3,"",VLOOKUP(CONCATENATE(O8," ",(P8-1)),$W$2:AA8,5,0)))</f>
        <v/>
      </c>
      <c r="Z8" s="40" t="str">
        <f>IF(H8="M",IF(P8&lt;&gt;4,"",VLOOKUP(CONCATENATE(O8," ",(P8-1)),$W$2:AA8,5,0)),IF(P8&lt;&gt;3,"",VLOOKUP(CONCATENATE(O8," ",(P8)),$W$2:AA8,5,0)))</f>
        <v/>
      </c>
      <c r="AA8" s="40" t="str">
        <f t="shared" si="9"/>
        <v>Chris Jackson</v>
      </c>
    </row>
    <row r="9" spans="1:27" x14ac:dyDescent="0.3">
      <c r="A9" s="78" t="str">
        <f t="shared" si="0"/>
        <v>M8</v>
      </c>
      <c r="B9" s="78" t="str">
        <f t="shared" si="1"/>
        <v>M501</v>
      </c>
      <c r="C9" s="1">
        <v>8</v>
      </c>
      <c r="D9" s="71">
        <v>27</v>
      </c>
      <c r="E9" s="72">
        <v>37.4</v>
      </c>
      <c r="F9" t="str">
        <f>IF(D9="","",VLOOKUP(D9,ENTRANTS!$A$1:$H$1000,2,0))</f>
        <v>Stephen</v>
      </c>
      <c r="G9" t="str">
        <f>IF(D9="","",VLOOKUP(D9,ENTRANTS!$A$1:$H$1000,3,0))</f>
        <v>Smithies</v>
      </c>
      <c r="H9" s="1" t="str">
        <f>IF(D9="","",LEFT(VLOOKUP(D9,ENTRANTS!$A$1:$H$1000,5,0),1))</f>
        <v>M</v>
      </c>
      <c r="I9" s="1">
        <f>IF(D9="","",COUNTIF($H$2:H9,H9))</f>
        <v>8</v>
      </c>
      <c r="J9" s="1" t="str">
        <f>IF(D9="","",VLOOKUP(D9,ENTRANTS!$A$1:$H$1000,4,0))</f>
        <v>M50</v>
      </c>
      <c r="K9" s="1">
        <f>IF(D9="","",COUNTIF($J$2:J9,J9))</f>
        <v>1</v>
      </c>
      <c r="L9" t="str">
        <f>IF(D9="","",VLOOKUP(D9,ENTRANTS!$A$1:$H$1000,6,0))</f>
        <v>CVFR</v>
      </c>
      <c r="M9" s="99" t="str">
        <f t="shared" si="6"/>
        <v/>
      </c>
      <c r="N9" s="38"/>
      <c r="O9" s="5" t="str">
        <f t="shared" si="7"/>
        <v>M CVFR</v>
      </c>
      <c r="P9" s="6">
        <f>IF(D9="","",COUNTIF($O$2:O9,O9))</f>
        <v>2</v>
      </c>
      <c r="Q9" s="7" t="str">
        <f t="shared" si="2"/>
        <v/>
      </c>
      <c r="R9" s="42" t="str">
        <f>IF(AND(P9=4,H9="M",NOT(L9="Unattached")),SUMIF(O$2:O9,O9,I$2:I9),"")</f>
        <v/>
      </c>
      <c r="S9" s="7" t="str">
        <f t="shared" si="3"/>
        <v/>
      </c>
      <c r="T9" s="42" t="str">
        <f>IF(AND(P9=3,H9="F",NOT(L9="Unattached")),SUMIF(O$2:O9,O9,I$2:I9),"")</f>
        <v/>
      </c>
      <c r="U9" s="8" t="str">
        <f t="shared" si="4"/>
        <v/>
      </c>
      <c r="V9" s="8" t="str">
        <f t="shared" si="8"/>
        <v/>
      </c>
      <c r="W9" s="40" t="str">
        <f t="shared" si="5"/>
        <v>M CVFR 2</v>
      </c>
      <c r="X9" s="40" t="str">
        <f>IF(H9="M",IF(P9&lt;&gt;4,"",VLOOKUP(CONCATENATE(O9," ",(P9-3)),$W$2:AA9,5,0)),IF(P9&lt;&gt;3,"",VLOOKUP(CONCATENATE(O9," ",(P9-2)),$W$2:AA9,5,0)))</f>
        <v/>
      </c>
      <c r="Y9" s="40" t="str">
        <f>IF(H9="M",IF(P9&lt;&gt;4,"",VLOOKUP(CONCATENATE(O9," ",(P9-2)),$W$2:AA9,5,0)),IF(P9&lt;&gt;3,"",VLOOKUP(CONCATENATE(O9," ",(P9-1)),$W$2:AA9,5,0)))</f>
        <v/>
      </c>
      <c r="Z9" s="40" t="str">
        <f>IF(H9="M",IF(P9&lt;&gt;4,"",VLOOKUP(CONCATENATE(O9," ",(P9-1)),$W$2:AA9,5,0)),IF(P9&lt;&gt;3,"",VLOOKUP(CONCATENATE(O9," ",(P9)),$W$2:AA9,5,0)))</f>
        <v/>
      </c>
      <c r="AA9" s="40" t="str">
        <f t="shared" si="9"/>
        <v>Stephen Smithies</v>
      </c>
    </row>
    <row r="10" spans="1:27" x14ac:dyDescent="0.3">
      <c r="A10" s="78" t="str">
        <f t="shared" si="0"/>
        <v>M9</v>
      </c>
      <c r="B10" s="78" t="str">
        <f t="shared" si="1"/>
        <v>M402</v>
      </c>
      <c r="C10" s="1">
        <v>9</v>
      </c>
      <c r="D10" s="71">
        <v>36</v>
      </c>
      <c r="E10" s="72">
        <v>37.450000000000003</v>
      </c>
      <c r="F10" t="str">
        <f>IF(D10="","",VLOOKUP(D10,ENTRANTS!$A$1:$H$1000,2,0))</f>
        <v>John</v>
      </c>
      <c r="G10" t="str">
        <f>IF(D10="","",VLOOKUP(D10,ENTRANTS!$A$1:$H$1000,3,0))</f>
        <v>Gibbs</v>
      </c>
      <c r="H10" s="1" t="str">
        <f>IF(D10="","",LEFT(VLOOKUP(D10,ENTRANTS!$A$1:$H$1000,5,0),1))</f>
        <v>M</v>
      </c>
      <c r="I10" s="1">
        <f>IF(D10="","",COUNTIF($H$2:H10,H10))</f>
        <v>9</v>
      </c>
      <c r="J10" s="1" t="str">
        <f>IF(D10="","",VLOOKUP(D10,ENTRANTS!$A$1:$H$1000,4,0))</f>
        <v>M40</v>
      </c>
      <c r="K10" s="1">
        <f>IF(D10="","",COUNTIF($J$2:J10,J10))</f>
        <v>2</v>
      </c>
      <c r="L10" t="str">
        <f>IF(D10="","",VLOOKUP(D10,ENTRANTS!$A$1:$H$1000,6,0))</f>
        <v>Radcliffe AC</v>
      </c>
      <c r="M10" s="99" t="str">
        <f t="shared" si="6"/>
        <v/>
      </c>
      <c r="N10" s="38"/>
      <c r="O10" s="5" t="str">
        <f t="shared" si="7"/>
        <v>M Radcliffe AC</v>
      </c>
      <c r="P10" s="6">
        <f>IF(D10="","",COUNTIF($O$2:O10,O10))</f>
        <v>1</v>
      </c>
      <c r="Q10" s="7" t="str">
        <f t="shared" si="2"/>
        <v/>
      </c>
      <c r="R10" s="42" t="str">
        <f>IF(AND(P10=4,H10="M",NOT(L10="Unattached")),SUMIF(O$2:O10,O10,I$2:I10),"")</f>
        <v/>
      </c>
      <c r="S10" s="7" t="str">
        <f t="shared" si="3"/>
        <v/>
      </c>
      <c r="T10" s="42" t="str">
        <f>IF(AND(P10=3,H10="F",NOT(L10="Unattached")),SUMIF(O$2:O10,O10,I$2:I10),"")</f>
        <v/>
      </c>
      <c r="U10" s="8" t="str">
        <f t="shared" si="4"/>
        <v/>
      </c>
      <c r="V10" s="8" t="str">
        <f t="shared" si="8"/>
        <v/>
      </c>
      <c r="W10" s="40" t="str">
        <f t="shared" si="5"/>
        <v>M Radcliffe AC 1</v>
      </c>
      <c r="X10" s="40" t="str">
        <f>IF(H10="M",IF(P10&lt;&gt;4,"",VLOOKUP(CONCATENATE(O10," ",(P10-3)),$W$2:AA10,5,0)),IF(P10&lt;&gt;3,"",VLOOKUP(CONCATENATE(O10," ",(P10-2)),$W$2:AA10,5,0)))</f>
        <v/>
      </c>
      <c r="Y10" s="40" t="str">
        <f>IF(H10="M",IF(P10&lt;&gt;4,"",VLOOKUP(CONCATENATE(O10," ",(P10-2)),$W$2:AA10,5,0)),IF(P10&lt;&gt;3,"",VLOOKUP(CONCATENATE(O10," ",(P10-1)),$W$2:AA10,5,0)))</f>
        <v/>
      </c>
      <c r="Z10" s="40" t="str">
        <f>IF(H10="M",IF(P10&lt;&gt;4,"",VLOOKUP(CONCATENATE(O10," ",(P10-1)),$W$2:AA10,5,0)),IF(P10&lt;&gt;3,"",VLOOKUP(CONCATENATE(O10," ",(P10)),$W$2:AA10,5,0)))</f>
        <v/>
      </c>
      <c r="AA10" s="40" t="str">
        <f t="shared" si="9"/>
        <v>John Gibbs</v>
      </c>
    </row>
    <row r="11" spans="1:27" x14ac:dyDescent="0.3">
      <c r="A11" s="78" t="str">
        <f t="shared" si="0"/>
        <v>M10</v>
      </c>
      <c r="B11" s="78" t="str">
        <f t="shared" si="1"/>
        <v>M403</v>
      </c>
      <c r="C11" s="1">
        <v>10</v>
      </c>
      <c r="D11" s="71">
        <v>43</v>
      </c>
      <c r="E11" s="72">
        <v>37.51</v>
      </c>
      <c r="F11" t="str">
        <f>IF(D11="","",VLOOKUP(D11,ENTRANTS!$A$1:$H$1000,2,0))</f>
        <v>Ian</v>
      </c>
      <c r="G11" t="str">
        <f>IF(D11="","",VLOOKUP(D11,ENTRANTS!$A$1:$H$1000,3,0))</f>
        <v>Duffy</v>
      </c>
      <c r="H11" s="1" t="str">
        <f>IF(D11="","",LEFT(VLOOKUP(D11,ENTRANTS!$A$1:$H$1000,5,0),1))</f>
        <v>M</v>
      </c>
      <c r="I11" s="1">
        <f>IF(D11="","",COUNTIF($H$2:H11,H11))</f>
        <v>10</v>
      </c>
      <c r="J11" s="1" t="str">
        <f>IF(D11="","",VLOOKUP(D11,ENTRANTS!$A$1:$H$1000,4,0))</f>
        <v>M40</v>
      </c>
      <c r="K11" s="1">
        <f>IF(D11="","",COUNTIF($J$2:J11,J11))</f>
        <v>3</v>
      </c>
      <c r="L11" t="str">
        <f>IF(D11="","",VLOOKUP(D11,ENTRANTS!$A$1:$H$1000,6,0))</f>
        <v>Rossendale Harriers</v>
      </c>
      <c r="M11" s="99" t="str">
        <f t="shared" si="6"/>
        <v/>
      </c>
      <c r="N11" s="38"/>
      <c r="O11" s="5" t="str">
        <f t="shared" si="7"/>
        <v>M Rossendale Harriers</v>
      </c>
      <c r="P11" s="6">
        <f>IF(D11="","",COUNTIF($O$2:O11,O11))</f>
        <v>3</v>
      </c>
      <c r="Q11" s="7" t="str">
        <f t="shared" si="2"/>
        <v/>
      </c>
      <c r="R11" s="42" t="str">
        <f>IF(AND(P11=4,H11="M",NOT(L11="Unattached")),SUMIF(O$2:O11,O11,I$2:I11),"")</f>
        <v/>
      </c>
      <c r="S11" s="7" t="str">
        <f t="shared" si="3"/>
        <v/>
      </c>
      <c r="T11" s="42" t="str">
        <f>IF(AND(P11=3,H11="F",NOT(L11="Unattached")),SUMIF(O$2:O11,O11,I$2:I11),"")</f>
        <v/>
      </c>
      <c r="U11" s="8" t="str">
        <f t="shared" si="4"/>
        <v/>
      </c>
      <c r="V11" s="8" t="str">
        <f t="shared" si="8"/>
        <v/>
      </c>
      <c r="W11" s="40" t="str">
        <f t="shared" si="5"/>
        <v>M Rossendale Harriers 3</v>
      </c>
      <c r="X11" s="40" t="str">
        <f>IF(H11="M",IF(P11&lt;&gt;4,"",VLOOKUP(CONCATENATE(O11," ",(P11-3)),$W$2:AA11,5,0)),IF(P11&lt;&gt;3,"",VLOOKUP(CONCATENATE(O11," ",(P11-2)),$W$2:AA11,5,0)))</f>
        <v/>
      </c>
      <c r="Y11" s="40" t="str">
        <f>IF(H11="M",IF(P11&lt;&gt;4,"",VLOOKUP(CONCATENATE(O11," ",(P11-2)),$W$2:AA11,5,0)),IF(P11&lt;&gt;3,"",VLOOKUP(CONCATENATE(O11," ",(P11-1)),$W$2:AA11,5,0)))</f>
        <v/>
      </c>
      <c r="Z11" s="40" t="str">
        <f>IF(H11="M",IF(P11&lt;&gt;4,"",VLOOKUP(CONCATENATE(O11," ",(P11-1)),$W$2:AA11,5,0)),IF(P11&lt;&gt;3,"",VLOOKUP(CONCATENATE(O11," ",(P11)),$W$2:AA11,5,0)))</f>
        <v/>
      </c>
      <c r="AA11" s="40" t="str">
        <f t="shared" si="9"/>
        <v>Ian Duffy</v>
      </c>
    </row>
    <row r="12" spans="1:27" x14ac:dyDescent="0.3">
      <c r="A12" s="78" t="str">
        <f t="shared" si="0"/>
        <v>M11</v>
      </c>
      <c r="B12" s="78" t="str">
        <f t="shared" si="1"/>
        <v>M502</v>
      </c>
      <c r="C12" s="1">
        <v>11</v>
      </c>
      <c r="D12" s="71">
        <v>31</v>
      </c>
      <c r="E12" s="72">
        <v>38.020000000000003</v>
      </c>
      <c r="F12" t="str">
        <f>IF(D12="","",VLOOKUP(D12,ENTRANTS!$A$1:$H$1000,2,0))</f>
        <v>Darren</v>
      </c>
      <c r="G12" t="str">
        <f>IF(D12="","",VLOOKUP(D12,ENTRANTS!$A$1:$H$1000,3,0))</f>
        <v>Fiswick</v>
      </c>
      <c r="H12" s="1" t="str">
        <f>IF(D12="","",LEFT(VLOOKUP(D12,ENTRANTS!$A$1:$H$1000,5,0),1))</f>
        <v>M</v>
      </c>
      <c r="I12" s="1">
        <f>IF(D12="","",COUNTIF($H$2:H12,H12))</f>
        <v>11</v>
      </c>
      <c r="J12" s="1" t="str">
        <f>IF(D12="","",VLOOKUP(D12,ENTRANTS!$A$1:$H$1000,4,0))</f>
        <v>M50</v>
      </c>
      <c r="K12" s="1">
        <f>IF(D12="","",COUNTIF($J$2:J12,J12))</f>
        <v>2</v>
      </c>
      <c r="L12" t="str">
        <f>IF(D12="","",VLOOKUP(D12,ENTRANTS!$A$1:$H$1000,6,0))</f>
        <v>Chorley</v>
      </c>
      <c r="M12" s="99" t="str">
        <f t="shared" si="6"/>
        <v/>
      </c>
      <c r="N12" s="38"/>
      <c r="O12" s="5" t="str">
        <f t="shared" si="7"/>
        <v>M Chorley</v>
      </c>
      <c r="P12" s="6">
        <f>IF(D12="","",COUNTIF($O$2:O12,O12))</f>
        <v>1</v>
      </c>
      <c r="Q12" s="7" t="str">
        <f t="shared" si="2"/>
        <v/>
      </c>
      <c r="R12" s="42" t="str">
        <f>IF(AND(P12=4,H12="M",NOT(L12="Unattached")),SUMIF(O$2:O12,O12,I$2:I12),"")</f>
        <v/>
      </c>
      <c r="S12" s="7" t="str">
        <f t="shared" si="3"/>
        <v/>
      </c>
      <c r="T12" s="42" t="str">
        <f>IF(AND(P12=3,H12="F",NOT(L12="Unattached")),SUMIF(O$2:O12,O12,I$2:I12),"")</f>
        <v/>
      </c>
      <c r="U12" s="8" t="str">
        <f t="shared" si="4"/>
        <v/>
      </c>
      <c r="V12" s="8" t="str">
        <f t="shared" si="8"/>
        <v/>
      </c>
      <c r="W12" s="40" t="str">
        <f t="shared" si="5"/>
        <v>M Chorley 1</v>
      </c>
      <c r="X12" s="40" t="str">
        <f>IF(H12="M",IF(P12&lt;&gt;4,"",VLOOKUP(CONCATENATE(O12," ",(P12-3)),$W$2:AA12,5,0)),IF(P12&lt;&gt;3,"",VLOOKUP(CONCATENATE(O12," ",(P12-2)),$W$2:AA12,5,0)))</f>
        <v/>
      </c>
      <c r="Y12" s="40" t="str">
        <f>IF(H12="M",IF(P12&lt;&gt;4,"",VLOOKUP(CONCATENATE(O12," ",(P12-2)),$W$2:AA12,5,0)),IF(P12&lt;&gt;3,"",VLOOKUP(CONCATENATE(O12," ",(P12-1)),$W$2:AA12,5,0)))</f>
        <v/>
      </c>
      <c r="Z12" s="40" t="str">
        <f>IF(H12="M",IF(P12&lt;&gt;4,"",VLOOKUP(CONCATENATE(O12," ",(P12-1)),$W$2:AA12,5,0)),IF(P12&lt;&gt;3,"",VLOOKUP(CONCATENATE(O12," ",(P12)),$W$2:AA12,5,0)))</f>
        <v/>
      </c>
      <c r="AA12" s="40" t="str">
        <f t="shared" si="9"/>
        <v>Darren Fiswick</v>
      </c>
    </row>
    <row r="13" spans="1:27" x14ac:dyDescent="0.3">
      <c r="A13" s="78" t="str">
        <f t="shared" si="0"/>
        <v>M12</v>
      </c>
      <c r="B13" s="78" t="str">
        <f t="shared" si="1"/>
        <v>M452</v>
      </c>
      <c r="C13" s="1">
        <v>12</v>
      </c>
      <c r="D13" s="71">
        <v>26</v>
      </c>
      <c r="E13" s="72">
        <v>38.049999999999997</v>
      </c>
      <c r="F13" t="str">
        <f>IF(D13="","",VLOOKUP(D13,ENTRANTS!$A$1:$H$1000,2,0))</f>
        <v>Ashley</v>
      </c>
      <c r="G13" t="str">
        <f>IF(D13="","",VLOOKUP(D13,ENTRANTS!$A$1:$H$1000,3,0))</f>
        <v>Holt</v>
      </c>
      <c r="H13" s="1" t="str">
        <f>IF(D13="","",LEFT(VLOOKUP(D13,ENTRANTS!$A$1:$H$1000,5,0),1))</f>
        <v>M</v>
      </c>
      <c r="I13" s="1">
        <f>IF(D13="","",COUNTIF($H$2:H13,H13))</f>
        <v>12</v>
      </c>
      <c r="J13" s="1" t="str">
        <f>IF(D13="","",VLOOKUP(D13,ENTRANTS!$A$1:$H$1000,4,0))</f>
        <v>M45</v>
      </c>
      <c r="K13" s="1">
        <f>IF(D13="","",COUNTIF($J$2:J13,J13))</f>
        <v>2</v>
      </c>
      <c r="L13" t="str">
        <f>IF(D13="","",VLOOKUP(D13,ENTRANTS!$A$1:$H$1000,6,0))</f>
        <v>Rossendale Harriers</v>
      </c>
      <c r="M13" s="99" t="str">
        <f t="shared" si="6"/>
        <v/>
      </c>
      <c r="N13" s="38"/>
      <c r="O13" s="5" t="str">
        <f t="shared" si="7"/>
        <v>M Rossendale Harriers</v>
      </c>
      <c r="P13" s="6">
        <f>IF(D13="","",COUNTIF($O$2:O13,O13))</f>
        <v>4</v>
      </c>
      <c r="Q13" s="7">
        <f t="shared" si="2"/>
        <v>1</v>
      </c>
      <c r="R13" s="42">
        <f>IF(AND(P13=4,H13="M",NOT(L13="Unattached")),SUMIF(O$2:O13,O13,I$2:I13),"")</f>
        <v>29</v>
      </c>
      <c r="S13" s="7" t="str">
        <f t="shared" si="3"/>
        <v/>
      </c>
      <c r="T13" s="42" t="str">
        <f>IF(AND(P13=3,H13="F",NOT(L13="Unattached")),SUMIF(O$2:O13,O13,I$2:I13),"")</f>
        <v/>
      </c>
      <c r="U13" s="8" t="str">
        <f t="shared" si="4"/>
        <v>Rossendale Harriers</v>
      </c>
      <c r="V13" s="8" t="str">
        <f t="shared" si="8"/>
        <v>Rossendale Harriers (Stephen Corbishley, Philip Greenwood, Ian Duffy, Ashley Holt)</v>
      </c>
      <c r="W13" s="40" t="str">
        <f t="shared" si="5"/>
        <v>M Rossendale Harriers 4</v>
      </c>
      <c r="X13" s="40" t="str">
        <f>IF(H13="M",IF(P13&lt;&gt;4,"",VLOOKUP(CONCATENATE(O13," ",(P13-3)),$W$2:AA13,5,0)),IF(P13&lt;&gt;3,"",VLOOKUP(CONCATENATE(O13," ",(P13-2)),$W$2:AA13,5,0)))</f>
        <v>Stephen Corbishley</v>
      </c>
      <c r="Y13" s="40" t="str">
        <f>IF(H13="M",IF(P13&lt;&gt;4,"",VLOOKUP(CONCATENATE(O13," ",(P13-2)),$W$2:AA13,5,0)),IF(P13&lt;&gt;3,"",VLOOKUP(CONCATENATE(O13," ",(P13-1)),$W$2:AA13,5,0)))</f>
        <v>Philip Greenwood</v>
      </c>
      <c r="Z13" s="40" t="str">
        <f>IF(H13="M",IF(P13&lt;&gt;4,"",VLOOKUP(CONCATENATE(O13," ",(P13-1)),$W$2:AA13,5,0)),IF(P13&lt;&gt;3,"",VLOOKUP(CONCATENATE(O13," ",(P13)),$W$2:AA13,5,0)))</f>
        <v>Ian Duffy</v>
      </c>
      <c r="AA13" s="40" t="str">
        <f t="shared" si="9"/>
        <v>Ashley Holt</v>
      </c>
    </row>
    <row r="14" spans="1:27" x14ac:dyDescent="0.3">
      <c r="A14" s="78" t="str">
        <f t="shared" si="0"/>
        <v>M13</v>
      </c>
      <c r="B14" s="78" t="str">
        <f t="shared" si="1"/>
        <v>M453</v>
      </c>
      <c r="C14" s="1">
        <v>13</v>
      </c>
      <c r="D14" s="71">
        <v>40</v>
      </c>
      <c r="E14" s="72">
        <v>38.08</v>
      </c>
      <c r="F14" t="str">
        <f>IF(D14="","",VLOOKUP(D14,ENTRANTS!$A$1:$H$1000,2,0))</f>
        <v>Dominic</v>
      </c>
      <c r="G14" t="str">
        <f>IF(D14="","",VLOOKUP(D14,ENTRANTS!$A$1:$H$1000,3,0))</f>
        <v>Raby</v>
      </c>
      <c r="H14" s="1" t="str">
        <f>IF(D14="","",LEFT(VLOOKUP(D14,ENTRANTS!$A$1:$H$1000,5,0),1))</f>
        <v>M</v>
      </c>
      <c r="I14" s="1">
        <f>IF(D14="","",COUNTIF($H$2:H14,H14))</f>
        <v>13</v>
      </c>
      <c r="J14" s="1" t="str">
        <f>IF(D14="","",VLOOKUP(D14,ENTRANTS!$A$1:$H$1000,4,0))</f>
        <v>M45</v>
      </c>
      <c r="K14" s="1">
        <f>IF(D14="","",COUNTIF($J$2:J14,J14))</f>
        <v>3</v>
      </c>
      <c r="L14" t="str">
        <f>IF(D14="","",VLOOKUP(D14,ENTRANTS!$A$1:$H$1000,6,0))</f>
        <v>Chorley</v>
      </c>
      <c r="M14" s="99" t="str">
        <f t="shared" si="6"/>
        <v/>
      </c>
      <c r="N14" s="38"/>
      <c r="O14" s="5" t="str">
        <f t="shared" si="7"/>
        <v>M Chorley</v>
      </c>
      <c r="P14" s="6">
        <f>IF(D14="","",COUNTIF($O$2:O14,O14))</f>
        <v>2</v>
      </c>
      <c r="Q14" s="7" t="str">
        <f t="shared" si="2"/>
        <v/>
      </c>
      <c r="R14" s="42" t="str">
        <f>IF(AND(P14=4,H14="M",NOT(L14="Unattached")),SUMIF(O$2:O14,O14,I$2:I14),"")</f>
        <v/>
      </c>
      <c r="S14" s="7" t="str">
        <f t="shared" si="3"/>
        <v/>
      </c>
      <c r="T14" s="42" t="str">
        <f>IF(AND(P14=3,H14="F",NOT(L14="Unattached")),SUMIF(O$2:O14,O14,I$2:I14),"")</f>
        <v/>
      </c>
      <c r="U14" s="8" t="str">
        <f t="shared" si="4"/>
        <v/>
      </c>
      <c r="V14" s="8" t="str">
        <f t="shared" si="8"/>
        <v/>
      </c>
      <c r="W14" s="40" t="str">
        <f t="shared" si="5"/>
        <v>M Chorley 2</v>
      </c>
      <c r="X14" s="40" t="str">
        <f>IF(H14="M",IF(P14&lt;&gt;4,"",VLOOKUP(CONCATENATE(O14," ",(P14-3)),$W$2:AA14,5,0)),IF(P14&lt;&gt;3,"",VLOOKUP(CONCATENATE(O14," ",(P14-2)),$W$2:AA14,5,0)))</f>
        <v/>
      </c>
      <c r="Y14" s="40" t="str">
        <f>IF(H14="M",IF(P14&lt;&gt;4,"",VLOOKUP(CONCATENATE(O14," ",(P14-2)),$W$2:AA14,5,0)),IF(P14&lt;&gt;3,"",VLOOKUP(CONCATENATE(O14," ",(P14-1)),$W$2:AA14,5,0)))</f>
        <v/>
      </c>
      <c r="Z14" s="40" t="str">
        <f>IF(H14="M",IF(P14&lt;&gt;4,"",VLOOKUP(CONCATENATE(O14," ",(P14-1)),$W$2:AA14,5,0)),IF(P14&lt;&gt;3,"",VLOOKUP(CONCATENATE(O14," ",(P14)),$W$2:AA14,5,0)))</f>
        <v/>
      </c>
      <c r="AA14" s="40" t="str">
        <f t="shared" si="9"/>
        <v>Dominic Raby</v>
      </c>
    </row>
    <row r="15" spans="1:27" x14ac:dyDescent="0.3">
      <c r="A15" s="78" t="str">
        <f t="shared" si="0"/>
        <v>M14</v>
      </c>
      <c r="B15" s="78" t="str">
        <f t="shared" si="1"/>
        <v>M5</v>
      </c>
      <c r="C15" s="1">
        <v>14</v>
      </c>
      <c r="D15" s="71">
        <v>15</v>
      </c>
      <c r="E15" s="72">
        <v>39.200000000000003</v>
      </c>
      <c r="F15" t="str">
        <f>IF(D15="","",VLOOKUP(D15,ENTRANTS!$A$1:$H$1000,2,0))</f>
        <v>Sean</v>
      </c>
      <c r="G15" t="str">
        <f>IF(D15="","",VLOOKUP(D15,ENTRANTS!$A$1:$H$1000,3,0))</f>
        <v>Constantine</v>
      </c>
      <c r="H15" s="1" t="str">
        <f>IF(D15="","",LEFT(VLOOKUP(D15,ENTRANTS!$A$1:$H$1000,5,0),1))</f>
        <v>M</v>
      </c>
      <c r="I15" s="1">
        <f>IF(D15="","",COUNTIF($H$2:H15,H15))</f>
        <v>14</v>
      </c>
      <c r="J15" s="1" t="str">
        <f>IF(D15="","",VLOOKUP(D15,ENTRANTS!$A$1:$H$1000,4,0))</f>
        <v>M</v>
      </c>
      <c r="K15" s="1">
        <f>IF(D15="","",COUNTIF($J$2:J15,J15))</f>
        <v>5</v>
      </c>
      <c r="L15" t="str">
        <f>IF(D15="","",VLOOKUP(D15,ENTRANTS!$A$1:$H$1000,6,0))</f>
        <v>Holcombe Harriers</v>
      </c>
      <c r="M15" s="99" t="str">
        <f t="shared" si="6"/>
        <v/>
      </c>
      <c r="N15" s="38"/>
      <c r="O15" s="5" t="str">
        <f t="shared" si="7"/>
        <v>M Holcombe Harriers</v>
      </c>
      <c r="P15" s="6">
        <f>IF(D15="","",COUNTIF($O$2:O15,O15))</f>
        <v>1</v>
      </c>
      <c r="Q15" s="7" t="str">
        <f t="shared" si="2"/>
        <v/>
      </c>
      <c r="R15" s="42" t="str">
        <f>IF(AND(P15=4,H15="M",NOT(L15="Unattached")),SUMIF(O$2:O15,O15,I$2:I15),"")</f>
        <v/>
      </c>
      <c r="S15" s="7" t="str">
        <f t="shared" si="3"/>
        <v/>
      </c>
      <c r="T15" s="42" t="str">
        <f>IF(AND(P15=3,H15="F",NOT(L15="Unattached")),SUMIF(O$2:O15,O15,I$2:I15),"")</f>
        <v/>
      </c>
      <c r="U15" s="8" t="str">
        <f t="shared" si="4"/>
        <v/>
      </c>
      <c r="V15" s="8" t="str">
        <f t="shared" si="8"/>
        <v/>
      </c>
      <c r="W15" s="40" t="str">
        <f t="shared" si="5"/>
        <v>M Holcombe Harriers 1</v>
      </c>
      <c r="X15" s="40" t="str">
        <f>IF(H15="M",IF(P15&lt;&gt;4,"",VLOOKUP(CONCATENATE(O15," ",(P15-3)),$W$2:AA15,5,0)),IF(P15&lt;&gt;3,"",VLOOKUP(CONCATENATE(O15," ",(P15-2)),$W$2:AA15,5,0)))</f>
        <v/>
      </c>
      <c r="Y15" s="40" t="str">
        <f>IF(H15="M",IF(P15&lt;&gt;4,"",VLOOKUP(CONCATENATE(O15," ",(P15-2)),$W$2:AA15,5,0)),IF(P15&lt;&gt;3,"",VLOOKUP(CONCATENATE(O15," ",(P15-1)),$W$2:AA15,5,0)))</f>
        <v/>
      </c>
      <c r="Z15" s="40" t="str">
        <f>IF(H15="M",IF(P15&lt;&gt;4,"",VLOOKUP(CONCATENATE(O15," ",(P15-1)),$W$2:AA15,5,0)),IF(P15&lt;&gt;3,"",VLOOKUP(CONCATENATE(O15," ",(P15)),$W$2:AA15,5,0)))</f>
        <v/>
      </c>
      <c r="AA15" s="40" t="str">
        <f t="shared" si="9"/>
        <v>Sean Constantine</v>
      </c>
    </row>
    <row r="16" spans="1:27" x14ac:dyDescent="0.3">
      <c r="A16" s="78" t="str">
        <f t="shared" si="0"/>
        <v>M15</v>
      </c>
      <c r="B16" s="78" t="str">
        <f t="shared" si="1"/>
        <v>M454</v>
      </c>
      <c r="C16" s="1">
        <v>15</v>
      </c>
      <c r="D16" s="71">
        <v>7</v>
      </c>
      <c r="E16" s="72">
        <v>39.299999999999997</v>
      </c>
      <c r="F16" t="str">
        <f>IF(D16="","",VLOOKUP(D16,ENTRANTS!$A$1:$H$1000,2,0))</f>
        <v>David</v>
      </c>
      <c r="G16" t="str">
        <f>IF(D16="","",VLOOKUP(D16,ENTRANTS!$A$1:$H$1000,3,0))</f>
        <v>Cowburn</v>
      </c>
      <c r="H16" s="1" t="str">
        <f>IF(D16="","",LEFT(VLOOKUP(D16,ENTRANTS!$A$1:$H$1000,5,0),1))</f>
        <v>M</v>
      </c>
      <c r="I16" s="1">
        <f>IF(D16="","",COUNTIF($H$2:H16,H16))</f>
        <v>15</v>
      </c>
      <c r="J16" s="1" t="str">
        <f>IF(D16="","",VLOOKUP(D16,ENTRANTS!$A$1:$H$1000,4,0))</f>
        <v>M45</v>
      </c>
      <c r="K16" s="1">
        <f>IF(D16="","",COUNTIF($J$2:J16,J16))</f>
        <v>4</v>
      </c>
      <c r="L16" t="str">
        <f>IF(D16="","",VLOOKUP(D16,ENTRANTS!$A$1:$H$1000,6,0))</f>
        <v>Chorley</v>
      </c>
      <c r="M16" s="99" t="str">
        <f t="shared" si="6"/>
        <v/>
      </c>
      <c r="N16" s="38"/>
      <c r="O16" s="5" t="str">
        <f t="shared" si="7"/>
        <v>M Chorley</v>
      </c>
      <c r="P16" s="6">
        <f>IF(D16="","",COUNTIF($O$2:O16,O16))</f>
        <v>3</v>
      </c>
      <c r="Q16" s="7" t="str">
        <f t="shared" si="2"/>
        <v/>
      </c>
      <c r="R16" s="42" t="str">
        <f>IF(AND(P16=4,H16="M",NOT(L16="Unattached")),SUMIF(O$2:O16,O16,I$2:I16),"")</f>
        <v/>
      </c>
      <c r="S16" s="7" t="str">
        <f t="shared" si="3"/>
        <v/>
      </c>
      <c r="T16" s="42" t="str">
        <f>IF(AND(P16=3,H16="F",NOT(L16="Unattached")),SUMIF(O$2:O16,O16,I$2:I16),"")</f>
        <v/>
      </c>
      <c r="U16" s="8" t="str">
        <f t="shared" si="4"/>
        <v/>
      </c>
      <c r="V16" s="8" t="str">
        <f t="shared" si="8"/>
        <v/>
      </c>
      <c r="W16" s="40" t="str">
        <f t="shared" si="5"/>
        <v>M Chorley 3</v>
      </c>
      <c r="X16" s="40" t="str">
        <f>IF(H16="M",IF(P16&lt;&gt;4,"",VLOOKUP(CONCATENATE(O16," ",(P16-3)),$W$2:AA16,5,0)),IF(P16&lt;&gt;3,"",VLOOKUP(CONCATENATE(O16," ",(P16-2)),$W$2:AA16,5,0)))</f>
        <v/>
      </c>
      <c r="Y16" s="40" t="str">
        <f>IF(H16="M",IF(P16&lt;&gt;4,"",VLOOKUP(CONCATENATE(O16," ",(P16-2)),$W$2:AA16,5,0)),IF(P16&lt;&gt;3,"",VLOOKUP(CONCATENATE(O16," ",(P16-1)),$W$2:AA16,5,0)))</f>
        <v/>
      </c>
      <c r="Z16" s="40" t="str">
        <f>IF(H16="M",IF(P16&lt;&gt;4,"",VLOOKUP(CONCATENATE(O16," ",(P16-1)),$W$2:AA16,5,0)),IF(P16&lt;&gt;3,"",VLOOKUP(CONCATENATE(O16," ",(P16)),$W$2:AA16,5,0)))</f>
        <v/>
      </c>
      <c r="AA16" s="40" t="str">
        <f t="shared" si="9"/>
        <v>David Cowburn</v>
      </c>
    </row>
    <row r="17" spans="1:27" x14ac:dyDescent="0.3">
      <c r="A17" s="78" t="str">
        <f t="shared" si="0"/>
        <v>M16</v>
      </c>
      <c r="B17" s="78" t="str">
        <f t="shared" si="1"/>
        <v>M6</v>
      </c>
      <c r="C17" s="1">
        <v>16</v>
      </c>
      <c r="D17" s="71">
        <v>48</v>
      </c>
      <c r="E17" s="72">
        <v>39.51</v>
      </c>
      <c r="F17" t="str">
        <f>IF(D17="","",VLOOKUP(D17,ENTRANTS!$A$1:$H$1000,2,0))</f>
        <v>Tim</v>
      </c>
      <c r="G17" t="str">
        <f>IF(D17="","",VLOOKUP(D17,ENTRANTS!$A$1:$H$1000,3,0))</f>
        <v>Abel</v>
      </c>
      <c r="H17" s="1" t="str">
        <f>IF(D17="","",LEFT(VLOOKUP(D17,ENTRANTS!$A$1:$H$1000,5,0),1))</f>
        <v>M</v>
      </c>
      <c r="I17" s="1">
        <f>IF(D17="","",COUNTIF($H$2:H17,H17))</f>
        <v>16</v>
      </c>
      <c r="J17" s="1" t="str">
        <f>IF(D17="","",VLOOKUP(D17,ENTRANTS!$A$1:$H$1000,4,0))</f>
        <v>M</v>
      </c>
      <c r="K17" s="1">
        <f>IF(D17="","",COUNTIF($J$2:J17,J17))</f>
        <v>6</v>
      </c>
      <c r="L17" t="str">
        <f>IF(D17="","",VLOOKUP(D17,ENTRANTS!$A$1:$H$1000,6,0))</f>
        <v>u/a</v>
      </c>
      <c r="M17" s="99" t="str">
        <f t="shared" si="6"/>
        <v/>
      </c>
      <c r="N17" s="38"/>
      <c r="O17" s="5" t="str">
        <f t="shared" si="7"/>
        <v>M u/a</v>
      </c>
      <c r="P17" s="6">
        <f>IF(D17="","",COUNTIF($O$2:O17,O17))</f>
        <v>1</v>
      </c>
      <c r="Q17" s="7" t="str">
        <f t="shared" si="2"/>
        <v/>
      </c>
      <c r="R17" s="42" t="str">
        <f>IF(AND(P17=4,H17="M",NOT(L17="Unattached")),SUMIF(O$2:O17,O17,I$2:I17),"")</f>
        <v/>
      </c>
      <c r="S17" s="7" t="str">
        <f t="shared" si="3"/>
        <v/>
      </c>
      <c r="T17" s="42" t="str">
        <f>IF(AND(P17=3,H17="F",NOT(L17="Unattached")),SUMIF(O$2:O17,O17,I$2:I17),"")</f>
        <v/>
      </c>
      <c r="U17" s="8" t="str">
        <f t="shared" si="4"/>
        <v/>
      </c>
      <c r="V17" s="8" t="str">
        <f t="shared" si="8"/>
        <v/>
      </c>
      <c r="W17" s="40" t="str">
        <f t="shared" si="5"/>
        <v>M u/a 1</v>
      </c>
      <c r="X17" s="40" t="str">
        <f>IF(H17="M",IF(P17&lt;&gt;4,"",VLOOKUP(CONCATENATE(O17," ",(P17-3)),$W$2:AA17,5,0)),IF(P17&lt;&gt;3,"",VLOOKUP(CONCATENATE(O17," ",(P17-2)),$W$2:AA17,5,0)))</f>
        <v/>
      </c>
      <c r="Y17" s="40" t="str">
        <f>IF(H17="M",IF(P17&lt;&gt;4,"",VLOOKUP(CONCATENATE(O17," ",(P17-2)),$W$2:AA17,5,0)),IF(P17&lt;&gt;3,"",VLOOKUP(CONCATENATE(O17," ",(P17-1)),$W$2:AA17,5,0)))</f>
        <v/>
      </c>
      <c r="Z17" s="40" t="str">
        <f>IF(H17="M",IF(P17&lt;&gt;4,"",VLOOKUP(CONCATENATE(O17," ",(P17-1)),$W$2:AA17,5,0)),IF(P17&lt;&gt;3,"",VLOOKUP(CONCATENATE(O17," ",(P17)),$W$2:AA17,5,0)))</f>
        <v/>
      </c>
      <c r="AA17" s="40" t="str">
        <f t="shared" si="9"/>
        <v>Tim Abel</v>
      </c>
    </row>
    <row r="18" spans="1:27" x14ac:dyDescent="0.3">
      <c r="A18" s="78" t="str">
        <f t="shared" si="0"/>
        <v>M17</v>
      </c>
      <c r="B18" s="78" t="str">
        <f t="shared" si="1"/>
        <v>M404</v>
      </c>
      <c r="C18" s="1">
        <v>17</v>
      </c>
      <c r="D18" s="71">
        <v>52</v>
      </c>
      <c r="E18" s="72">
        <v>39.53</v>
      </c>
      <c r="F18" t="str">
        <f>IF(D18="","",VLOOKUP(D18,ENTRANTS!$A$1:$H$1000,2,0))</f>
        <v>Dan</v>
      </c>
      <c r="G18" t="str">
        <f>IF(D18="","",VLOOKUP(D18,ENTRANTS!$A$1:$H$1000,3,0))</f>
        <v>Vipham</v>
      </c>
      <c r="H18" s="1" t="str">
        <f>IF(D18="","",LEFT(VLOOKUP(D18,ENTRANTS!$A$1:$H$1000,5,0),1))</f>
        <v>M</v>
      </c>
      <c r="I18" s="1">
        <f>IF(D18="","",COUNTIF($H$2:H18,H18))</f>
        <v>17</v>
      </c>
      <c r="J18" s="1" t="str">
        <f>IF(D18="","",VLOOKUP(D18,ENTRANTS!$A$1:$H$1000,4,0))</f>
        <v>M40</v>
      </c>
      <c r="K18" s="1">
        <f>IF(D18="","",COUNTIF($J$2:J18,J18))</f>
        <v>4</v>
      </c>
      <c r="L18" t="str">
        <f>IF(D18="","",VLOOKUP(D18,ENTRANTS!$A$1:$H$1000,6,0))</f>
        <v>u/a</v>
      </c>
      <c r="M18" s="99" t="str">
        <f t="shared" si="6"/>
        <v/>
      </c>
      <c r="N18" s="38"/>
      <c r="O18" s="5" t="str">
        <f t="shared" si="7"/>
        <v>M u/a</v>
      </c>
      <c r="P18" s="6">
        <f>IF(D18="","",COUNTIF($O$2:O18,O18))</f>
        <v>2</v>
      </c>
      <c r="Q18" s="7" t="str">
        <f t="shared" si="2"/>
        <v/>
      </c>
      <c r="R18" s="42" t="str">
        <f>IF(AND(P18=4,H18="M",NOT(L18="Unattached")),SUMIF(O$2:O18,O18,I$2:I18),"")</f>
        <v/>
      </c>
      <c r="S18" s="7" t="str">
        <f t="shared" si="3"/>
        <v/>
      </c>
      <c r="T18" s="42" t="str">
        <f>IF(AND(P18=3,H18="F",NOT(L18="Unattached")),SUMIF(O$2:O18,O18,I$2:I18),"")</f>
        <v/>
      </c>
      <c r="U18" s="8" t="str">
        <f t="shared" si="4"/>
        <v/>
      </c>
      <c r="V18" s="8" t="str">
        <f t="shared" si="8"/>
        <v/>
      </c>
      <c r="W18" s="40" t="str">
        <f t="shared" si="5"/>
        <v>M u/a 2</v>
      </c>
      <c r="X18" s="40" t="str">
        <f>IF(H18="M",IF(P18&lt;&gt;4,"",VLOOKUP(CONCATENATE(O18," ",(P18-3)),$W$2:AA18,5,0)),IF(P18&lt;&gt;3,"",VLOOKUP(CONCATENATE(O18," ",(P18-2)),$W$2:AA18,5,0)))</f>
        <v/>
      </c>
      <c r="Y18" s="40" t="str">
        <f>IF(H18="M",IF(P18&lt;&gt;4,"",VLOOKUP(CONCATENATE(O18," ",(P18-2)),$W$2:AA18,5,0)),IF(P18&lt;&gt;3,"",VLOOKUP(CONCATENATE(O18," ",(P18-1)),$W$2:AA18,5,0)))</f>
        <v/>
      </c>
      <c r="Z18" s="40" t="str">
        <f>IF(H18="M",IF(P18&lt;&gt;4,"",VLOOKUP(CONCATENATE(O18," ",(P18-1)),$W$2:AA18,5,0)),IF(P18&lt;&gt;3,"",VLOOKUP(CONCATENATE(O18," ",(P18)),$W$2:AA18,5,0)))</f>
        <v/>
      </c>
      <c r="AA18" s="40" t="str">
        <f t="shared" si="9"/>
        <v>Dan Vipham</v>
      </c>
    </row>
    <row r="19" spans="1:27" x14ac:dyDescent="0.3">
      <c r="A19" s="78" t="str">
        <f t="shared" si="0"/>
        <v>M18</v>
      </c>
      <c r="B19" s="78" t="str">
        <f t="shared" si="1"/>
        <v>M651</v>
      </c>
      <c r="C19" s="1">
        <v>18</v>
      </c>
      <c r="D19" s="71">
        <v>22</v>
      </c>
      <c r="E19" s="72">
        <v>40.14</v>
      </c>
      <c r="F19" t="str">
        <f>IF(D19="","",VLOOKUP(D19,ENTRANTS!$A$1:$H$1000,2,0))</f>
        <v>Dave</v>
      </c>
      <c r="G19" t="str">
        <f>IF(D19="","",VLOOKUP(D19,ENTRANTS!$A$1:$H$1000,3,0))</f>
        <v>Jackson</v>
      </c>
      <c r="H19" s="1" t="str">
        <f>IF(D19="","",LEFT(VLOOKUP(D19,ENTRANTS!$A$1:$H$1000,5,0),1))</f>
        <v>M</v>
      </c>
      <c r="I19" s="1">
        <f>IF(D19="","",COUNTIF($H$2:H19,H19))</f>
        <v>18</v>
      </c>
      <c r="J19" s="1" t="str">
        <f>IF(D19="","",VLOOKUP(D19,ENTRANTS!$A$1:$H$1000,4,0))</f>
        <v>M65</v>
      </c>
      <c r="K19" s="1">
        <f>IF(D19="","",COUNTIF($J$2:J19,J19))</f>
        <v>1</v>
      </c>
      <c r="L19" t="str">
        <f>IF(D19="","",VLOOKUP(D19,ENTRANTS!$A$1:$H$1000,6,0))</f>
        <v>Rossendale Harriers</v>
      </c>
      <c r="M19" s="99" t="str">
        <f t="shared" si="6"/>
        <v/>
      </c>
      <c r="N19" s="38"/>
      <c r="O19" s="5" t="str">
        <f t="shared" si="7"/>
        <v>M Rossendale Harriers</v>
      </c>
      <c r="P19" s="6">
        <f>IF(D19="","",COUNTIF($O$2:O19,O19))</f>
        <v>5</v>
      </c>
      <c r="Q19" s="7" t="str">
        <f t="shared" si="2"/>
        <v/>
      </c>
      <c r="R19" s="42" t="str">
        <f>IF(AND(P19=4,H19="M",NOT(L19="Unattached")),SUMIF(O$2:O19,O19,I$2:I19),"")</f>
        <v/>
      </c>
      <c r="S19" s="7" t="str">
        <f t="shared" si="3"/>
        <v/>
      </c>
      <c r="T19" s="42" t="str">
        <f>IF(AND(P19=3,H19="F",NOT(L19="Unattached")),SUMIF(O$2:O19,O19,I$2:I19),"")</f>
        <v/>
      </c>
      <c r="U19" s="8" t="str">
        <f t="shared" si="4"/>
        <v/>
      </c>
      <c r="V19" s="8" t="str">
        <f t="shared" si="8"/>
        <v/>
      </c>
      <c r="W19" s="40" t="str">
        <f t="shared" si="5"/>
        <v>M Rossendale Harriers 5</v>
      </c>
      <c r="X19" s="40" t="str">
        <f>IF(H19="M",IF(P19&lt;&gt;4,"",VLOOKUP(CONCATENATE(O19," ",(P19-3)),$W$2:AA19,5,0)),IF(P19&lt;&gt;3,"",VLOOKUP(CONCATENATE(O19," ",(P19-2)),$W$2:AA19,5,0)))</f>
        <v/>
      </c>
      <c r="Y19" s="40" t="str">
        <f>IF(H19="M",IF(P19&lt;&gt;4,"",VLOOKUP(CONCATENATE(O19," ",(P19-2)),$W$2:AA19,5,0)),IF(P19&lt;&gt;3,"",VLOOKUP(CONCATENATE(O19," ",(P19-1)),$W$2:AA19,5,0)))</f>
        <v/>
      </c>
      <c r="Z19" s="40" t="str">
        <f>IF(H19="M",IF(P19&lt;&gt;4,"",VLOOKUP(CONCATENATE(O19," ",(P19-1)),$W$2:AA19,5,0)),IF(P19&lt;&gt;3,"",VLOOKUP(CONCATENATE(O19," ",(P19)),$W$2:AA19,5,0)))</f>
        <v/>
      </c>
      <c r="AA19" s="40" t="str">
        <f t="shared" si="9"/>
        <v/>
      </c>
    </row>
    <row r="20" spans="1:27" x14ac:dyDescent="0.3">
      <c r="A20" s="78" t="str">
        <f t="shared" si="0"/>
        <v>M19</v>
      </c>
      <c r="B20" s="78" t="str">
        <f t="shared" si="1"/>
        <v>M503</v>
      </c>
      <c r="C20" s="1">
        <v>19</v>
      </c>
      <c r="D20" s="71">
        <v>9</v>
      </c>
      <c r="E20" s="72">
        <v>40.159999999999997</v>
      </c>
      <c r="F20" t="str">
        <f>IF(D20="","",VLOOKUP(D20,ENTRANTS!$A$1:$H$1000,2,0))</f>
        <v>Mark</v>
      </c>
      <c r="G20" t="str">
        <f>IF(D20="","",VLOOKUP(D20,ENTRANTS!$A$1:$H$1000,3,0))</f>
        <v>Ellithorn</v>
      </c>
      <c r="H20" s="1" t="str">
        <f>IF(D20="","",LEFT(VLOOKUP(D20,ENTRANTS!$A$1:$H$1000,5,0),1))</f>
        <v>M</v>
      </c>
      <c r="I20" s="1">
        <f>IF(D20="","",COUNTIF($H$2:H20,H20))</f>
        <v>19</v>
      </c>
      <c r="J20" s="1" t="str">
        <f>IF(D20="","",VLOOKUP(D20,ENTRANTS!$A$1:$H$1000,4,0))</f>
        <v>M50</v>
      </c>
      <c r="K20" s="1">
        <f>IF(D20="","",COUNTIF($J$2:J20,J20))</f>
        <v>3</v>
      </c>
      <c r="L20" t="str">
        <f>IF(D20="","",VLOOKUP(D20,ENTRANTS!$A$1:$H$1000,6,0))</f>
        <v>Chorley</v>
      </c>
      <c r="M20" s="99" t="str">
        <f t="shared" si="6"/>
        <v/>
      </c>
      <c r="N20" s="38"/>
      <c r="O20" s="5" t="str">
        <f t="shared" si="7"/>
        <v>M Chorley</v>
      </c>
      <c r="P20" s="6">
        <f>IF(D20="","",COUNTIF($O$2:O20,O20))</f>
        <v>4</v>
      </c>
      <c r="Q20" s="7">
        <f t="shared" si="2"/>
        <v>2</v>
      </c>
      <c r="R20" s="42">
        <f>IF(AND(P20=4,H20="M",NOT(L20="Unattached")),SUMIF(O$2:O20,O20,I$2:I20),"")</f>
        <v>58</v>
      </c>
      <c r="S20" s="7" t="str">
        <f t="shared" si="3"/>
        <v/>
      </c>
      <c r="T20" s="42" t="str">
        <f>IF(AND(P20=3,H20="F",NOT(L20="Unattached")),SUMIF(O$2:O20,O20,I$2:I20),"")</f>
        <v/>
      </c>
      <c r="U20" s="8" t="str">
        <f t="shared" si="4"/>
        <v>Chorley</v>
      </c>
      <c r="V20" s="8" t="str">
        <f t="shared" si="8"/>
        <v>Chorley (Darren Fiswick, Dominic Raby, David Cowburn, Mark Ellithorn)</v>
      </c>
      <c r="W20" s="40" t="str">
        <f t="shared" si="5"/>
        <v>M Chorley 4</v>
      </c>
      <c r="X20" s="40" t="str">
        <f>IF(H20="M",IF(P20&lt;&gt;4,"",VLOOKUP(CONCATENATE(O20," ",(P20-3)),$W$2:AA20,5,0)),IF(P20&lt;&gt;3,"",VLOOKUP(CONCATENATE(O20," ",(P20-2)),$W$2:AA20,5,0)))</f>
        <v>Darren Fiswick</v>
      </c>
      <c r="Y20" s="40" t="str">
        <f>IF(H20="M",IF(P20&lt;&gt;4,"",VLOOKUP(CONCATENATE(O20," ",(P20-2)),$W$2:AA20,5,0)),IF(P20&lt;&gt;3,"",VLOOKUP(CONCATENATE(O20," ",(P20-1)),$W$2:AA20,5,0)))</f>
        <v>Dominic Raby</v>
      </c>
      <c r="Z20" s="40" t="str">
        <f>IF(H20="M",IF(P20&lt;&gt;4,"",VLOOKUP(CONCATENATE(O20," ",(P20-1)),$W$2:AA20,5,0)),IF(P20&lt;&gt;3,"",VLOOKUP(CONCATENATE(O20," ",(P20)),$W$2:AA20,5,0)))</f>
        <v>David Cowburn</v>
      </c>
      <c r="AA20" s="40" t="str">
        <f t="shared" si="9"/>
        <v>Mark Ellithorn</v>
      </c>
    </row>
    <row r="21" spans="1:27" x14ac:dyDescent="0.3">
      <c r="A21" s="78" t="str">
        <f t="shared" si="0"/>
        <v>M20</v>
      </c>
      <c r="B21" s="78" t="str">
        <f t="shared" si="1"/>
        <v>MU232</v>
      </c>
      <c r="C21" s="1">
        <v>20</v>
      </c>
      <c r="D21" s="71">
        <v>53</v>
      </c>
      <c r="E21" s="72">
        <v>41.04</v>
      </c>
      <c r="F21" t="str">
        <f>IF(D21="","",VLOOKUP(D21,ENTRANTS!$A$1:$H$1000,2,0))</f>
        <v>Harvey</v>
      </c>
      <c r="G21" t="str">
        <f>IF(D21="","",VLOOKUP(D21,ENTRANTS!$A$1:$H$1000,3,0))</f>
        <v>Smith</v>
      </c>
      <c r="H21" s="1" t="str">
        <f>IF(D21="","",LEFT(VLOOKUP(D21,ENTRANTS!$A$1:$H$1000,5,0),1))</f>
        <v>M</v>
      </c>
      <c r="I21" s="1">
        <f>IF(D21="","",COUNTIF($H$2:H21,H21))</f>
        <v>20</v>
      </c>
      <c r="J21" s="1" t="str">
        <f>IF(D21="","",VLOOKUP(D21,ENTRANTS!$A$1:$H$1000,4,0))</f>
        <v>MU23</v>
      </c>
      <c r="K21" s="1">
        <f>IF(D21="","",COUNTIF($J$2:J21,J21))</f>
        <v>2</v>
      </c>
      <c r="L21" t="str">
        <f>IF(D21="","",VLOOKUP(D21,ENTRANTS!$A$1:$H$1000,6,0))</f>
        <v>Rossendale Harriers</v>
      </c>
      <c r="M21" s="99" t="str">
        <f t="shared" si="6"/>
        <v/>
      </c>
      <c r="N21" s="38"/>
      <c r="O21" s="5" t="str">
        <f t="shared" si="7"/>
        <v>M Rossendale Harriers</v>
      </c>
      <c r="P21" s="6">
        <f>IF(D21="","",COUNTIF($O$2:O21,O21))</f>
        <v>6</v>
      </c>
      <c r="Q21" s="7" t="str">
        <f t="shared" si="2"/>
        <v/>
      </c>
      <c r="R21" s="42" t="str">
        <f>IF(AND(P21=4,H21="M",NOT(L21="Unattached")),SUMIF(O$2:O21,O21,I$2:I21),"")</f>
        <v/>
      </c>
      <c r="S21" s="7" t="str">
        <f t="shared" si="3"/>
        <v/>
      </c>
      <c r="T21" s="42" t="str">
        <f>IF(AND(P21=3,H21="F",NOT(L21="Unattached")),SUMIF(O$2:O21,O21,I$2:I21),"")</f>
        <v/>
      </c>
      <c r="U21" s="8" t="str">
        <f t="shared" si="4"/>
        <v/>
      </c>
      <c r="V21" s="8" t="str">
        <f t="shared" si="8"/>
        <v/>
      </c>
      <c r="W21" s="40" t="str">
        <f t="shared" si="5"/>
        <v>M Rossendale Harriers 6</v>
      </c>
      <c r="X21" s="40" t="str">
        <f>IF(H21="M",IF(P21&lt;&gt;4,"",VLOOKUP(CONCATENATE(O21," ",(P21-3)),$W$2:AA21,5,0)),IF(P21&lt;&gt;3,"",VLOOKUP(CONCATENATE(O21," ",(P21-2)),$W$2:AA21,5,0)))</f>
        <v/>
      </c>
      <c r="Y21" s="40" t="str">
        <f>IF(H21="M",IF(P21&lt;&gt;4,"",VLOOKUP(CONCATENATE(O21," ",(P21-2)),$W$2:AA21,5,0)),IF(P21&lt;&gt;3,"",VLOOKUP(CONCATENATE(O21," ",(P21-1)),$W$2:AA21,5,0)))</f>
        <v/>
      </c>
      <c r="Z21" s="40" t="str">
        <f>IF(H21="M",IF(P21&lt;&gt;4,"",VLOOKUP(CONCATENATE(O21," ",(P21-1)),$W$2:AA21,5,0)),IF(P21&lt;&gt;3,"",VLOOKUP(CONCATENATE(O21," ",(P21)),$W$2:AA21,5,0)))</f>
        <v/>
      </c>
      <c r="AA21" s="40" t="str">
        <f t="shared" si="9"/>
        <v/>
      </c>
    </row>
    <row r="22" spans="1:27" x14ac:dyDescent="0.3">
      <c r="A22" s="78" t="str">
        <f t="shared" si="0"/>
        <v>M21</v>
      </c>
      <c r="B22" s="78" t="str">
        <f t="shared" si="1"/>
        <v>M551</v>
      </c>
      <c r="C22" s="1">
        <v>21</v>
      </c>
      <c r="D22" s="71">
        <v>16</v>
      </c>
      <c r="E22" s="72">
        <v>41.07</v>
      </c>
      <c r="F22" t="str">
        <f>IF(D22="","",VLOOKUP(D22,ENTRANTS!$A$1:$H$1000,2,0))</f>
        <v>Michael</v>
      </c>
      <c r="G22" t="str">
        <f>IF(D22="","",VLOOKUP(D22,ENTRANTS!$A$1:$H$1000,3,0))</f>
        <v>Toman</v>
      </c>
      <c r="H22" s="1" t="str">
        <f>IF(D22="","",LEFT(VLOOKUP(D22,ENTRANTS!$A$1:$H$1000,5,0),1))</f>
        <v>M</v>
      </c>
      <c r="I22" s="1">
        <f>IF(D22="","",COUNTIF($H$2:H22,H22))</f>
        <v>21</v>
      </c>
      <c r="J22" s="1" t="str">
        <f>IF(D22="","",VLOOKUP(D22,ENTRANTS!$A$1:$H$1000,4,0))</f>
        <v>M55</v>
      </c>
      <c r="K22" s="1">
        <f>IF(D22="","",COUNTIF($J$2:J22,J22))</f>
        <v>1</v>
      </c>
      <c r="L22" t="str">
        <f>IF(D22="","",VLOOKUP(D22,ENTRANTS!$A$1:$H$1000,6,0))</f>
        <v>Accrington Road Runners</v>
      </c>
      <c r="M22" s="99" t="str">
        <f t="shared" si="6"/>
        <v/>
      </c>
      <c r="N22" s="38"/>
      <c r="O22" s="5" t="str">
        <f t="shared" si="7"/>
        <v>M Accrington Road Runners</v>
      </c>
      <c r="P22" s="6">
        <f>IF(D22="","",COUNTIF($O$2:O22,O22))</f>
        <v>1</v>
      </c>
      <c r="Q22" s="7" t="str">
        <f t="shared" ref="Q22:Q85" si="10">IF(R22="","",RANK(R22,$R$2:$R$1000,1))</f>
        <v/>
      </c>
      <c r="R22" s="42" t="str">
        <f>IF(AND(P22=4,H22="M",NOT(L22="Unattached")),SUMIF(O$2:O22,O22,I$2:I22),"")</f>
        <v/>
      </c>
      <c r="S22" s="7" t="str">
        <f t="shared" ref="S22:S85" si="11">IF(T22="","",RANK(T22,$T$2:$T$1000,1))</f>
        <v/>
      </c>
      <c r="T22" s="42" t="str">
        <f>IF(AND(P22=3,H22="F",NOT(L22="Unattached")),SUMIF(O$2:O22,O22,I$2:I22),"")</f>
        <v/>
      </c>
      <c r="U22" s="8" t="str">
        <f t="shared" si="4"/>
        <v/>
      </c>
      <c r="V22" s="8" t="str">
        <f t="shared" si="8"/>
        <v/>
      </c>
      <c r="W22" s="40" t="str">
        <f t="shared" si="5"/>
        <v>M Accrington Road Runners 1</v>
      </c>
      <c r="X22" s="40" t="str">
        <f>IF(H22="M",IF(P22&lt;&gt;4,"",VLOOKUP(CONCATENATE(O22," ",(P22-3)),$W$2:AA22,5,0)),IF(P22&lt;&gt;3,"",VLOOKUP(CONCATENATE(O22," ",(P22-2)),$W$2:AA22,5,0)))</f>
        <v/>
      </c>
      <c r="Y22" s="40" t="str">
        <f>IF(H22="M",IF(P22&lt;&gt;4,"",VLOOKUP(CONCATENATE(O22," ",(P22-2)),$W$2:AA22,5,0)),IF(P22&lt;&gt;3,"",VLOOKUP(CONCATENATE(O22," ",(P22-1)),$W$2:AA22,5,0)))</f>
        <v/>
      </c>
      <c r="Z22" s="40" t="str">
        <f>IF(H22="M",IF(P22&lt;&gt;4,"",VLOOKUP(CONCATENATE(O22," ",(P22-1)),$W$2:AA22,5,0)),IF(P22&lt;&gt;3,"",VLOOKUP(CONCATENATE(O22," ",(P22)),$W$2:AA22,5,0)))</f>
        <v/>
      </c>
      <c r="AA22" s="40" t="str">
        <f t="shared" si="9"/>
        <v>Michael Toman</v>
      </c>
    </row>
    <row r="23" spans="1:27" x14ac:dyDescent="0.3">
      <c r="A23" s="78" t="str">
        <f t="shared" si="0"/>
        <v>M22</v>
      </c>
      <c r="B23" s="78" t="str">
        <f t="shared" si="1"/>
        <v>M7</v>
      </c>
      <c r="C23" s="1">
        <v>22</v>
      </c>
      <c r="D23" s="71">
        <v>56</v>
      </c>
      <c r="E23" s="72">
        <v>41.1</v>
      </c>
      <c r="F23" t="str">
        <f>IF(D23="","",VLOOKUP(D23,ENTRANTS!$A$1:$H$1000,2,0))</f>
        <v>Ben</v>
      </c>
      <c r="G23" t="str">
        <f>IF(D23="","",VLOOKUP(D23,ENTRANTS!$A$1:$H$1000,3,0))</f>
        <v>Jones</v>
      </c>
      <c r="H23" s="1" t="str">
        <f>IF(D23="","",LEFT(VLOOKUP(D23,ENTRANTS!$A$1:$H$1000,5,0),1))</f>
        <v>M</v>
      </c>
      <c r="I23" s="1">
        <f>IF(D23="","",COUNTIF($H$2:H23,H23))</f>
        <v>22</v>
      </c>
      <c r="J23" s="1" t="str">
        <f>IF(D23="","",VLOOKUP(D23,ENTRANTS!$A$1:$H$1000,4,0))</f>
        <v>M</v>
      </c>
      <c r="K23" s="1">
        <f>IF(D23="","",COUNTIF($J$2:J23,J23))</f>
        <v>7</v>
      </c>
      <c r="L23" t="str">
        <f>IF(D23="","",VLOOKUP(D23,ENTRANTS!$A$1:$H$1000,6,0))</f>
        <v>Ramsbottom RC</v>
      </c>
      <c r="M23" s="99" t="str">
        <f t="shared" si="6"/>
        <v/>
      </c>
      <c r="N23" s="38"/>
      <c r="O23" s="5" t="str">
        <f t="shared" si="7"/>
        <v>M Ramsbottom RC</v>
      </c>
      <c r="P23" s="6">
        <f>IF(D23="","",COUNTIF($O$2:O23,O23))</f>
        <v>1</v>
      </c>
      <c r="Q23" s="7" t="str">
        <f t="shared" si="10"/>
        <v/>
      </c>
      <c r="R23" s="42" t="str">
        <f>IF(AND(P23=4,H23="M",NOT(L23="Unattached")),SUMIF(O$2:O23,O23,I$2:I23),"")</f>
        <v/>
      </c>
      <c r="S23" s="7" t="str">
        <f t="shared" si="11"/>
        <v/>
      </c>
      <c r="T23" s="42" t="str">
        <f>IF(AND(P23=3,H23="F",NOT(L23="Unattached")),SUMIF(O$2:O23,O23,I$2:I23),"")</f>
        <v/>
      </c>
      <c r="U23" s="8" t="str">
        <f t="shared" si="4"/>
        <v/>
      </c>
      <c r="V23" s="8" t="str">
        <f t="shared" si="8"/>
        <v/>
      </c>
      <c r="W23" s="40" t="str">
        <f t="shared" si="5"/>
        <v>M Ramsbottom RC 1</v>
      </c>
      <c r="X23" s="40" t="str">
        <f>IF(H23="M",IF(P23&lt;&gt;4,"",VLOOKUP(CONCATENATE(O23," ",(P23-3)),$W$2:AA23,5,0)),IF(P23&lt;&gt;3,"",VLOOKUP(CONCATENATE(O23," ",(P23-2)),$W$2:AA23,5,0)))</f>
        <v/>
      </c>
      <c r="Y23" s="40" t="str">
        <f>IF(H23="M",IF(P23&lt;&gt;4,"",VLOOKUP(CONCATENATE(O23," ",(P23-2)),$W$2:AA23,5,0)),IF(P23&lt;&gt;3,"",VLOOKUP(CONCATENATE(O23," ",(P23-1)),$W$2:AA23,5,0)))</f>
        <v/>
      </c>
      <c r="Z23" s="40" t="str">
        <f>IF(H23="M",IF(P23&lt;&gt;4,"",VLOOKUP(CONCATENATE(O23," ",(P23-1)),$W$2:AA23,5,0)),IF(P23&lt;&gt;3,"",VLOOKUP(CONCATENATE(O23," ",(P23)),$W$2:AA23,5,0)))</f>
        <v/>
      </c>
      <c r="AA23" s="40" t="str">
        <f t="shared" si="9"/>
        <v>Ben Jones</v>
      </c>
    </row>
    <row r="24" spans="1:27" x14ac:dyDescent="0.3">
      <c r="A24" s="78" t="str">
        <f t="shared" si="0"/>
        <v>M23</v>
      </c>
      <c r="B24" s="78" t="str">
        <f t="shared" si="1"/>
        <v>M504</v>
      </c>
      <c r="C24" s="1">
        <v>23</v>
      </c>
      <c r="D24" s="71">
        <v>21</v>
      </c>
      <c r="E24" s="72">
        <v>41.24</v>
      </c>
      <c r="F24" t="str">
        <f>IF(D24="","",VLOOKUP(D24,ENTRANTS!$A$1:$H$1000,2,0))</f>
        <v>Andrew</v>
      </c>
      <c r="G24" t="str">
        <f>IF(D24="","",VLOOKUP(D24,ENTRANTS!$A$1:$H$1000,3,0))</f>
        <v>Lee</v>
      </c>
      <c r="H24" s="1" t="str">
        <f>IF(D24="","",LEFT(VLOOKUP(D24,ENTRANTS!$A$1:$H$1000,5,0),1))</f>
        <v>M</v>
      </c>
      <c r="I24" s="1">
        <f>IF(D24="","",COUNTIF($H$2:H24,H24))</f>
        <v>23</v>
      </c>
      <c r="J24" s="1" t="str">
        <f>IF(D24="","",VLOOKUP(D24,ENTRANTS!$A$1:$H$1000,4,0))</f>
        <v>M50</v>
      </c>
      <c r="K24" s="1">
        <f>IF(D24="","",COUNTIF($J$2:J24,J24))</f>
        <v>4</v>
      </c>
      <c r="L24" t="str">
        <f>IF(D24="","",VLOOKUP(D24,ENTRANTS!$A$1:$H$1000,6,0))</f>
        <v>Rossendale Harriers</v>
      </c>
      <c r="M24" s="99" t="str">
        <f t="shared" si="6"/>
        <v/>
      </c>
      <c r="N24" s="38"/>
      <c r="O24" s="5" t="str">
        <f t="shared" si="7"/>
        <v>M Rossendale Harriers</v>
      </c>
      <c r="P24" s="6">
        <f>IF(D24="","",COUNTIF($O$2:O24,O24))</f>
        <v>7</v>
      </c>
      <c r="Q24" s="7" t="str">
        <f t="shared" si="10"/>
        <v/>
      </c>
      <c r="R24" s="42" t="str">
        <f>IF(AND(P24=4,H24="M",NOT(L24="Unattached")),SUMIF(O$2:O24,O24,I$2:I24),"")</f>
        <v/>
      </c>
      <c r="S24" s="7" t="str">
        <f t="shared" si="11"/>
        <v/>
      </c>
      <c r="T24" s="42" t="str">
        <f>IF(AND(P24=3,H24="F",NOT(L24="Unattached")),SUMIF(O$2:O24,O24,I$2:I24),"")</f>
        <v/>
      </c>
      <c r="U24" s="8" t="str">
        <f t="shared" si="4"/>
        <v/>
      </c>
      <c r="V24" s="8" t="str">
        <f t="shared" si="8"/>
        <v/>
      </c>
      <c r="W24" s="40" t="str">
        <f t="shared" si="5"/>
        <v>M Rossendale Harriers 7</v>
      </c>
      <c r="X24" s="40" t="str">
        <f>IF(H24="M",IF(P24&lt;&gt;4,"",VLOOKUP(CONCATENATE(O24," ",(P24-3)),$W$2:AA24,5,0)),IF(P24&lt;&gt;3,"",VLOOKUP(CONCATENATE(O24," ",(P24-2)),$W$2:AA24,5,0)))</f>
        <v/>
      </c>
      <c r="Y24" s="40" t="str">
        <f>IF(H24="M",IF(P24&lt;&gt;4,"",VLOOKUP(CONCATENATE(O24," ",(P24-2)),$W$2:AA24,5,0)),IF(P24&lt;&gt;3,"",VLOOKUP(CONCATENATE(O24," ",(P24-1)),$W$2:AA24,5,0)))</f>
        <v/>
      </c>
      <c r="Z24" s="40" t="str">
        <f>IF(H24="M",IF(P24&lt;&gt;4,"",VLOOKUP(CONCATENATE(O24," ",(P24-1)),$W$2:AA24,5,0)),IF(P24&lt;&gt;3,"",VLOOKUP(CONCATENATE(O24," ",(P24)),$W$2:AA24,5,0)))</f>
        <v/>
      </c>
      <c r="AA24" s="40" t="str">
        <f t="shared" si="9"/>
        <v/>
      </c>
    </row>
    <row r="25" spans="1:27" x14ac:dyDescent="0.3">
      <c r="A25" s="78" t="str">
        <f t="shared" si="0"/>
        <v>M24</v>
      </c>
      <c r="B25" s="78" t="str">
        <f t="shared" si="1"/>
        <v>M552</v>
      </c>
      <c r="C25" s="1">
        <v>24</v>
      </c>
      <c r="D25" s="71">
        <v>42</v>
      </c>
      <c r="E25" s="72">
        <v>41.41</v>
      </c>
      <c r="F25" t="str">
        <f>IF(D25="","",VLOOKUP(D25,ENTRANTS!$A$1:$H$1000,2,0))</f>
        <v>Nigel</v>
      </c>
      <c r="G25" t="str">
        <f>IF(D25="","",VLOOKUP(D25,ENTRANTS!$A$1:$H$1000,3,0))</f>
        <v>Hartley</v>
      </c>
      <c r="H25" s="1" t="str">
        <f>IF(D25="","",LEFT(VLOOKUP(D25,ENTRANTS!$A$1:$H$1000,5,0),1))</f>
        <v>M</v>
      </c>
      <c r="I25" s="1">
        <f>IF(D25="","",COUNTIF($H$2:H25,H25))</f>
        <v>24</v>
      </c>
      <c r="J25" s="1" t="str">
        <f>IF(D25="","",VLOOKUP(D25,ENTRANTS!$A$1:$H$1000,4,0))</f>
        <v>M55</v>
      </c>
      <c r="K25" s="1">
        <f>IF(D25="","",COUNTIF($J$2:J25,J25))</f>
        <v>2</v>
      </c>
      <c r="L25" t="str">
        <f>IF(D25="","",VLOOKUP(D25,ENTRANTS!$A$1:$H$1000,6,0))</f>
        <v>Ramsbottom RC</v>
      </c>
      <c r="M25" s="99" t="str">
        <f t="shared" si="6"/>
        <v/>
      </c>
      <c r="N25" s="38"/>
      <c r="O25" s="5" t="str">
        <f t="shared" si="7"/>
        <v>M Ramsbottom RC</v>
      </c>
      <c r="P25" s="6">
        <f>IF(D25="","",COUNTIF($O$2:O25,O25))</f>
        <v>2</v>
      </c>
      <c r="Q25" s="7" t="str">
        <f t="shared" si="10"/>
        <v/>
      </c>
      <c r="R25" s="42" t="str">
        <f>IF(AND(P25=4,H25="M",NOT(L25="Unattached")),SUMIF(O$2:O25,O25,I$2:I25),"")</f>
        <v/>
      </c>
      <c r="S25" s="7" t="str">
        <f t="shared" si="11"/>
        <v/>
      </c>
      <c r="T25" s="42" t="str">
        <f>IF(AND(P25=3,H25="F",NOT(L25="Unattached")),SUMIF(O$2:O25,O25,I$2:I25),"")</f>
        <v/>
      </c>
      <c r="U25" s="8" t="str">
        <f t="shared" si="4"/>
        <v/>
      </c>
      <c r="V25" s="8" t="str">
        <f t="shared" si="8"/>
        <v/>
      </c>
      <c r="W25" s="40" t="str">
        <f t="shared" si="5"/>
        <v>M Ramsbottom RC 2</v>
      </c>
      <c r="X25" s="40" t="str">
        <f>IF(H25="M",IF(P25&lt;&gt;4,"",VLOOKUP(CONCATENATE(O25," ",(P25-3)),$W$2:AA25,5,0)),IF(P25&lt;&gt;3,"",VLOOKUP(CONCATENATE(O25," ",(P25-2)),$W$2:AA25,5,0)))</f>
        <v/>
      </c>
      <c r="Y25" s="40" t="str">
        <f>IF(H25="M",IF(P25&lt;&gt;4,"",VLOOKUP(CONCATENATE(O25," ",(P25-2)),$W$2:AA25,5,0)),IF(P25&lt;&gt;3,"",VLOOKUP(CONCATENATE(O25," ",(P25-1)),$W$2:AA25,5,0)))</f>
        <v/>
      </c>
      <c r="Z25" s="40" t="str">
        <f>IF(H25="M",IF(P25&lt;&gt;4,"",VLOOKUP(CONCATENATE(O25," ",(P25-1)),$W$2:AA25,5,0)),IF(P25&lt;&gt;3,"",VLOOKUP(CONCATENATE(O25," ",(P25)),$W$2:AA25,5,0)))</f>
        <v/>
      </c>
      <c r="AA25" s="40" t="str">
        <f t="shared" si="9"/>
        <v>Nigel Hartley</v>
      </c>
    </row>
    <row r="26" spans="1:27" x14ac:dyDescent="0.3">
      <c r="A26" s="78" t="str">
        <f t="shared" si="0"/>
        <v>M25</v>
      </c>
      <c r="B26" s="78" t="str">
        <f t="shared" si="1"/>
        <v>M405</v>
      </c>
      <c r="C26" s="1">
        <v>25</v>
      </c>
      <c r="D26" s="71">
        <v>12</v>
      </c>
      <c r="E26" s="72">
        <v>41.55</v>
      </c>
      <c r="F26" t="str">
        <f>IF(D26="","",VLOOKUP(D26,ENTRANTS!$A$1:$H$1000,2,0))</f>
        <v>Paul</v>
      </c>
      <c r="G26" t="str">
        <f>IF(D26="","",VLOOKUP(D26,ENTRANTS!$A$1:$H$1000,3,0))</f>
        <v>Young</v>
      </c>
      <c r="H26" s="1" t="str">
        <f>IF(D26="","",LEFT(VLOOKUP(D26,ENTRANTS!$A$1:$H$1000,5,0),1))</f>
        <v>M</v>
      </c>
      <c r="I26" s="1">
        <f>IF(D26="","",COUNTIF($H$2:H26,H26))</f>
        <v>25</v>
      </c>
      <c r="J26" s="1" t="str">
        <f>IF(D26="","",VLOOKUP(D26,ENTRANTS!$A$1:$H$1000,4,0))</f>
        <v>M40</v>
      </c>
      <c r="K26" s="1">
        <f>IF(D26="","",COUNTIF($J$2:J26,J26))</f>
        <v>5</v>
      </c>
      <c r="L26" t="str">
        <f>IF(D26="","",VLOOKUP(D26,ENTRANTS!$A$1:$H$1000,6,0))</f>
        <v>Rossendale Harriers</v>
      </c>
      <c r="M26" s="99" t="str">
        <f t="shared" si="6"/>
        <v/>
      </c>
      <c r="N26" s="38"/>
      <c r="O26" s="5" t="str">
        <f t="shared" si="7"/>
        <v>M Rossendale Harriers</v>
      </c>
      <c r="P26" s="6">
        <f>IF(D26="","",COUNTIF($O$2:O26,O26))</f>
        <v>8</v>
      </c>
      <c r="Q26" s="7" t="str">
        <f t="shared" si="10"/>
        <v/>
      </c>
      <c r="R26" s="42" t="str">
        <f>IF(AND(P26=4,H26="M",NOT(L26="Unattached")),SUMIF(O$2:O26,O26,I$2:I26),"")</f>
        <v/>
      </c>
      <c r="S26" s="7" t="str">
        <f t="shared" si="11"/>
        <v/>
      </c>
      <c r="T26" s="42" t="str">
        <f>IF(AND(P26=3,H26="F",NOT(L26="Unattached")),SUMIF(O$2:O26,O26,I$2:I26),"")</f>
        <v/>
      </c>
      <c r="U26" s="8" t="str">
        <f t="shared" si="4"/>
        <v/>
      </c>
      <c r="V26" s="8" t="str">
        <f t="shared" si="8"/>
        <v/>
      </c>
      <c r="W26" s="40" t="str">
        <f t="shared" si="5"/>
        <v>M Rossendale Harriers 8</v>
      </c>
      <c r="X26" s="40" t="str">
        <f>IF(H26="M",IF(P26&lt;&gt;4,"",VLOOKUP(CONCATENATE(O26," ",(P26-3)),$W$2:AA26,5,0)),IF(P26&lt;&gt;3,"",VLOOKUP(CONCATENATE(O26," ",(P26-2)),$W$2:AA26,5,0)))</f>
        <v/>
      </c>
      <c r="Y26" s="40" t="str">
        <f>IF(H26="M",IF(P26&lt;&gt;4,"",VLOOKUP(CONCATENATE(O26," ",(P26-2)),$W$2:AA26,5,0)),IF(P26&lt;&gt;3,"",VLOOKUP(CONCATENATE(O26," ",(P26-1)),$W$2:AA26,5,0)))</f>
        <v/>
      </c>
      <c r="Z26" s="40" t="str">
        <f>IF(H26="M",IF(P26&lt;&gt;4,"",VLOOKUP(CONCATENATE(O26," ",(P26-1)),$W$2:AA26,5,0)),IF(P26&lt;&gt;3,"",VLOOKUP(CONCATENATE(O26," ",(P26)),$W$2:AA26,5,0)))</f>
        <v/>
      </c>
      <c r="AA26" s="40" t="str">
        <f t="shared" si="9"/>
        <v/>
      </c>
    </row>
    <row r="27" spans="1:27" x14ac:dyDescent="0.3">
      <c r="A27" s="78" t="str">
        <f t="shared" si="0"/>
        <v>M26</v>
      </c>
      <c r="B27" s="78" t="str">
        <f t="shared" si="1"/>
        <v>M406</v>
      </c>
      <c r="C27" s="1">
        <v>26</v>
      </c>
      <c r="D27" s="71">
        <v>32</v>
      </c>
      <c r="E27" s="72">
        <v>41.56</v>
      </c>
      <c r="F27" t="str">
        <f>IF(D27="","",VLOOKUP(D27,ENTRANTS!$A$1:$H$1000,2,0))</f>
        <v>Andy</v>
      </c>
      <c r="G27" t="str">
        <f>IF(D27="","",VLOOKUP(D27,ENTRANTS!$A$1:$H$1000,3,0))</f>
        <v>Haines</v>
      </c>
      <c r="H27" s="1" t="str">
        <f>IF(D27="","",LEFT(VLOOKUP(D27,ENTRANTS!$A$1:$H$1000,5,0),1))</f>
        <v>M</v>
      </c>
      <c r="I27" s="1">
        <f>IF(D27="","",COUNTIF($H$2:H27,H27))</f>
        <v>26</v>
      </c>
      <c r="J27" s="1" t="str">
        <f>IF(D27="","",VLOOKUP(D27,ENTRANTS!$A$1:$H$1000,4,0))</f>
        <v>M40</v>
      </c>
      <c r="K27" s="1">
        <f>IF(D27="","",COUNTIF($J$2:J27,J27))</f>
        <v>6</v>
      </c>
      <c r="L27" t="str">
        <f>IF(D27="","",VLOOKUP(D27,ENTRANTS!$A$1:$H$1000,6,0))</f>
        <v>Holcombe Harriers</v>
      </c>
      <c r="M27" s="99" t="str">
        <f t="shared" si="6"/>
        <v/>
      </c>
      <c r="N27" s="38"/>
      <c r="O27" s="5" t="str">
        <f t="shared" si="7"/>
        <v>M Holcombe Harriers</v>
      </c>
      <c r="P27" s="6">
        <f>IF(D27="","",COUNTIF($O$2:O27,O27))</f>
        <v>2</v>
      </c>
      <c r="Q27" s="7" t="str">
        <f t="shared" si="10"/>
        <v/>
      </c>
      <c r="R27" s="42" t="str">
        <f>IF(AND(P27=4,H27="M",NOT(L27="Unattached")),SUMIF(O$2:O27,O27,I$2:I27),"")</f>
        <v/>
      </c>
      <c r="S27" s="7" t="str">
        <f t="shared" si="11"/>
        <v/>
      </c>
      <c r="T27" s="42" t="str">
        <f>IF(AND(P27=3,H27="F",NOT(L27="Unattached")),SUMIF(O$2:O27,O27,I$2:I27),"")</f>
        <v/>
      </c>
      <c r="U27" s="8" t="str">
        <f t="shared" si="4"/>
        <v/>
      </c>
      <c r="V27" s="8" t="str">
        <f t="shared" si="8"/>
        <v/>
      </c>
      <c r="W27" s="40" t="str">
        <f t="shared" si="5"/>
        <v>M Holcombe Harriers 2</v>
      </c>
      <c r="X27" s="40" t="str">
        <f>IF(H27="M",IF(P27&lt;&gt;4,"",VLOOKUP(CONCATENATE(O27," ",(P27-3)),$W$2:AA27,5,0)),IF(P27&lt;&gt;3,"",VLOOKUP(CONCATENATE(O27," ",(P27-2)),$W$2:AA27,5,0)))</f>
        <v/>
      </c>
      <c r="Y27" s="40" t="str">
        <f>IF(H27="M",IF(P27&lt;&gt;4,"",VLOOKUP(CONCATENATE(O27," ",(P27-2)),$W$2:AA27,5,0)),IF(P27&lt;&gt;3,"",VLOOKUP(CONCATENATE(O27," ",(P27-1)),$W$2:AA27,5,0)))</f>
        <v/>
      </c>
      <c r="Z27" s="40" t="str">
        <f>IF(H27="M",IF(P27&lt;&gt;4,"",VLOOKUP(CONCATENATE(O27," ",(P27-1)),$W$2:AA27,5,0)),IF(P27&lt;&gt;3,"",VLOOKUP(CONCATENATE(O27," ",(P27)),$W$2:AA27,5,0)))</f>
        <v/>
      </c>
      <c r="AA27" s="40" t="str">
        <f t="shared" si="9"/>
        <v>Andy Haines</v>
      </c>
    </row>
    <row r="28" spans="1:27" x14ac:dyDescent="0.3">
      <c r="A28" s="78" t="str">
        <f t="shared" si="0"/>
        <v>M27</v>
      </c>
      <c r="B28" s="78" t="str">
        <f t="shared" si="1"/>
        <v>M505</v>
      </c>
      <c r="C28" s="1">
        <v>27</v>
      </c>
      <c r="D28" s="71">
        <v>4</v>
      </c>
      <c r="E28" s="72">
        <v>42.01</v>
      </c>
      <c r="F28" t="str">
        <f>IF(D28="","",VLOOKUP(D28,ENTRANTS!$A$1:$H$1000,2,0))</f>
        <v>Alex</v>
      </c>
      <c r="G28" t="str">
        <f>IF(D28="","",VLOOKUP(D28,ENTRANTS!$A$1:$H$1000,3,0))</f>
        <v>Frost</v>
      </c>
      <c r="H28" s="1" t="str">
        <f>IF(D28="","",LEFT(VLOOKUP(D28,ENTRANTS!$A$1:$H$1000,5,0),1))</f>
        <v>M</v>
      </c>
      <c r="I28" s="1">
        <f>IF(D28="","",COUNTIF($H$2:H28,H28))</f>
        <v>27</v>
      </c>
      <c r="J28" s="1" t="str">
        <f>IF(D28="","",VLOOKUP(D28,ENTRANTS!$A$1:$H$1000,4,0))</f>
        <v>M50</v>
      </c>
      <c r="K28" s="1">
        <f>IF(D28="","",COUNTIF($J$2:J28,J28))</f>
        <v>5</v>
      </c>
      <c r="L28" t="str">
        <f>IF(D28="","",VLOOKUP(D28,ENTRANTS!$A$1:$H$1000,6,0))</f>
        <v>Rossendale Harriers</v>
      </c>
      <c r="M28" s="99" t="str">
        <f t="shared" si="6"/>
        <v/>
      </c>
      <c r="N28" s="38"/>
      <c r="O28" s="5" t="str">
        <f t="shared" si="7"/>
        <v>M Rossendale Harriers</v>
      </c>
      <c r="P28" s="6">
        <f>IF(D28="","",COUNTIF($O$2:O28,O28))</f>
        <v>9</v>
      </c>
      <c r="Q28" s="7" t="str">
        <f t="shared" si="10"/>
        <v/>
      </c>
      <c r="R28" s="42" t="str">
        <f>IF(AND(P28=4,H28="M",NOT(L28="Unattached")),SUMIF(O$2:O28,O28,I$2:I28),"")</f>
        <v/>
      </c>
      <c r="S28" s="7" t="str">
        <f t="shared" si="11"/>
        <v/>
      </c>
      <c r="T28" s="42" t="str">
        <f>IF(AND(P28=3,H28="F",NOT(L28="Unattached")),SUMIF(O$2:O28,O28,I$2:I28),"")</f>
        <v/>
      </c>
      <c r="U28" s="8" t="str">
        <f t="shared" si="4"/>
        <v/>
      </c>
      <c r="V28" s="8" t="str">
        <f t="shared" si="8"/>
        <v/>
      </c>
      <c r="W28" s="40" t="str">
        <f t="shared" si="5"/>
        <v>M Rossendale Harriers 9</v>
      </c>
      <c r="X28" s="40" t="str">
        <f>IF(H28="M",IF(P28&lt;&gt;4,"",VLOOKUP(CONCATENATE(O28," ",(P28-3)),$W$2:AA28,5,0)),IF(P28&lt;&gt;3,"",VLOOKUP(CONCATENATE(O28," ",(P28-2)),$W$2:AA28,5,0)))</f>
        <v/>
      </c>
      <c r="Y28" s="40" t="str">
        <f>IF(H28="M",IF(P28&lt;&gt;4,"",VLOOKUP(CONCATENATE(O28," ",(P28-2)),$W$2:AA28,5,0)),IF(P28&lt;&gt;3,"",VLOOKUP(CONCATENATE(O28," ",(P28-1)),$W$2:AA28,5,0)))</f>
        <v/>
      </c>
      <c r="Z28" s="40" t="str">
        <f>IF(H28="M",IF(P28&lt;&gt;4,"",VLOOKUP(CONCATENATE(O28," ",(P28-1)),$W$2:AA28,5,0)),IF(P28&lt;&gt;3,"",VLOOKUP(CONCATENATE(O28," ",(P28)),$W$2:AA28,5,0)))</f>
        <v/>
      </c>
      <c r="AA28" s="40" t="str">
        <f t="shared" si="9"/>
        <v/>
      </c>
    </row>
    <row r="29" spans="1:27" x14ac:dyDescent="0.3">
      <c r="A29" s="78" t="str">
        <f t="shared" si="0"/>
        <v>M28</v>
      </c>
      <c r="B29" s="78" t="str">
        <f t="shared" si="1"/>
        <v>M8</v>
      </c>
      <c r="C29" s="1">
        <v>28</v>
      </c>
      <c r="D29" s="71">
        <v>34</v>
      </c>
      <c r="E29" s="72">
        <v>42.1</v>
      </c>
      <c r="F29" t="str">
        <f>IF(D29="","",VLOOKUP(D29,ENTRANTS!$A$1:$H$1000,2,0))</f>
        <v>Neil</v>
      </c>
      <c r="G29" t="str">
        <f>IF(D29="","",VLOOKUP(D29,ENTRANTS!$A$1:$H$1000,3,0))</f>
        <v>Greenhalgh</v>
      </c>
      <c r="H29" s="1" t="str">
        <f>IF(D29="","",LEFT(VLOOKUP(D29,ENTRANTS!$A$1:$H$1000,5,0),1))</f>
        <v>M</v>
      </c>
      <c r="I29" s="1">
        <f>IF(D29="","",COUNTIF($H$2:H29,H29))</f>
        <v>28</v>
      </c>
      <c r="J29" s="1" t="str">
        <f>IF(D29="","",VLOOKUP(D29,ENTRANTS!$A$1:$H$1000,4,0))</f>
        <v>M</v>
      </c>
      <c r="K29" s="1">
        <f>IF(D29="","",COUNTIF($J$2:J29,J29))</f>
        <v>8</v>
      </c>
      <c r="L29" t="str">
        <f>IF(D29="","",VLOOKUP(D29,ENTRANTS!$A$1:$H$1000,6,0))</f>
        <v>Radcliffe AC</v>
      </c>
      <c r="M29" s="99" t="str">
        <f t="shared" si="6"/>
        <v/>
      </c>
      <c r="N29" s="38"/>
      <c r="O29" s="5" t="str">
        <f t="shared" si="7"/>
        <v>M Radcliffe AC</v>
      </c>
      <c r="P29" s="6">
        <f>IF(D29="","",COUNTIF($O$2:O29,O29))</f>
        <v>2</v>
      </c>
      <c r="Q29" s="7" t="str">
        <f t="shared" si="10"/>
        <v/>
      </c>
      <c r="R29" s="42" t="str">
        <f>IF(AND(P29=4,H29="M",NOT(L29="Unattached")),SUMIF(O$2:O29,O29,I$2:I29),"")</f>
        <v/>
      </c>
      <c r="S29" s="7" t="str">
        <f t="shared" si="11"/>
        <v/>
      </c>
      <c r="T29" s="42" t="str">
        <f>IF(AND(P29=3,H29="F",NOT(L29="Unattached")),SUMIF(O$2:O29,O29,I$2:I29),"")</f>
        <v/>
      </c>
      <c r="U29" s="8" t="str">
        <f t="shared" si="4"/>
        <v/>
      </c>
      <c r="V29" s="8" t="str">
        <f t="shared" si="8"/>
        <v/>
      </c>
      <c r="W29" s="40" t="str">
        <f t="shared" si="5"/>
        <v>M Radcliffe AC 2</v>
      </c>
      <c r="X29" s="40" t="str">
        <f>IF(H29="M",IF(P29&lt;&gt;4,"",VLOOKUP(CONCATENATE(O29," ",(P29-3)),$W$2:AA29,5,0)),IF(P29&lt;&gt;3,"",VLOOKUP(CONCATENATE(O29," ",(P29-2)),$W$2:AA29,5,0)))</f>
        <v/>
      </c>
      <c r="Y29" s="40" t="str">
        <f>IF(H29="M",IF(P29&lt;&gt;4,"",VLOOKUP(CONCATENATE(O29," ",(P29-2)),$W$2:AA29,5,0)),IF(P29&lt;&gt;3,"",VLOOKUP(CONCATENATE(O29," ",(P29-1)),$W$2:AA29,5,0)))</f>
        <v/>
      </c>
      <c r="Z29" s="40" t="str">
        <f>IF(H29="M",IF(P29&lt;&gt;4,"",VLOOKUP(CONCATENATE(O29," ",(P29-1)),$W$2:AA29,5,0)),IF(P29&lt;&gt;3,"",VLOOKUP(CONCATENATE(O29," ",(P29)),$W$2:AA29,5,0)))</f>
        <v/>
      </c>
      <c r="AA29" s="40" t="str">
        <f t="shared" si="9"/>
        <v>Neil Greenhalgh</v>
      </c>
    </row>
    <row r="30" spans="1:27" x14ac:dyDescent="0.3">
      <c r="A30" s="78" t="str">
        <f t="shared" si="0"/>
        <v>M29</v>
      </c>
      <c r="B30" s="78" t="str">
        <f t="shared" si="1"/>
        <v>M407</v>
      </c>
      <c r="C30" s="1">
        <v>29</v>
      </c>
      <c r="D30" s="71">
        <v>37</v>
      </c>
      <c r="E30" s="72">
        <v>43.19</v>
      </c>
      <c r="F30" t="str">
        <f>IF(D30="","",VLOOKUP(D30,ENTRANTS!$A$1:$H$1000,2,0))</f>
        <v>Steven</v>
      </c>
      <c r="G30" t="str">
        <f>IF(D30="","",VLOOKUP(D30,ENTRANTS!$A$1:$H$1000,3,0))</f>
        <v>White</v>
      </c>
      <c r="H30" s="1" t="str">
        <f>IF(D30="","",LEFT(VLOOKUP(D30,ENTRANTS!$A$1:$H$1000,5,0),1))</f>
        <v>M</v>
      </c>
      <c r="I30" s="1">
        <f>IF(D30="","",COUNTIF($H$2:H30,H30))</f>
        <v>29</v>
      </c>
      <c r="J30" s="1" t="str">
        <f>IF(D30="","",VLOOKUP(D30,ENTRANTS!$A$1:$H$1000,4,0))</f>
        <v>M40</v>
      </c>
      <c r="K30" s="1">
        <f>IF(D30="","",COUNTIF($J$2:J30,J30))</f>
        <v>7</v>
      </c>
      <c r="L30" t="str">
        <f>IF(D30="","",VLOOKUP(D30,ENTRANTS!$A$1:$H$1000,6,0))</f>
        <v>Holcombe Harriers</v>
      </c>
      <c r="M30" s="99" t="str">
        <f t="shared" si="6"/>
        <v/>
      </c>
      <c r="N30" s="38"/>
      <c r="O30" s="5" t="str">
        <f t="shared" si="7"/>
        <v>M Holcombe Harriers</v>
      </c>
      <c r="P30" s="6">
        <f>IF(D30="","",COUNTIF($O$2:O30,O30))</f>
        <v>3</v>
      </c>
      <c r="Q30" s="7" t="str">
        <f t="shared" si="10"/>
        <v/>
      </c>
      <c r="R30" s="42" t="str">
        <f>IF(AND(P30=4,H30="M",NOT(L30="Unattached")),SUMIF(O$2:O30,O30,I$2:I30),"")</f>
        <v/>
      </c>
      <c r="S30" s="7" t="str">
        <f t="shared" si="11"/>
        <v/>
      </c>
      <c r="T30" s="42" t="str">
        <f>IF(AND(P30=3,H30="F",NOT(L30="Unattached")),SUMIF(O$2:O30,O30,I$2:I30),"")</f>
        <v/>
      </c>
      <c r="U30" s="8" t="str">
        <f t="shared" si="4"/>
        <v/>
      </c>
      <c r="V30" s="8" t="str">
        <f t="shared" si="8"/>
        <v/>
      </c>
      <c r="W30" s="40" t="str">
        <f t="shared" si="5"/>
        <v>M Holcombe Harriers 3</v>
      </c>
      <c r="X30" s="40" t="str">
        <f>IF(H30="M",IF(P30&lt;&gt;4,"",VLOOKUP(CONCATENATE(O30," ",(P30-3)),$W$2:AA30,5,0)),IF(P30&lt;&gt;3,"",VLOOKUP(CONCATENATE(O30," ",(P30-2)),$W$2:AA30,5,0)))</f>
        <v/>
      </c>
      <c r="Y30" s="40" t="str">
        <f>IF(H30="M",IF(P30&lt;&gt;4,"",VLOOKUP(CONCATENATE(O30," ",(P30-2)),$W$2:AA30,5,0)),IF(P30&lt;&gt;3,"",VLOOKUP(CONCATENATE(O30," ",(P30-1)),$W$2:AA30,5,0)))</f>
        <v/>
      </c>
      <c r="Z30" s="40" t="str">
        <f>IF(H30="M",IF(P30&lt;&gt;4,"",VLOOKUP(CONCATENATE(O30," ",(P30-1)),$W$2:AA30,5,0)),IF(P30&lt;&gt;3,"",VLOOKUP(CONCATENATE(O30," ",(P30)),$W$2:AA30,5,0)))</f>
        <v/>
      </c>
      <c r="AA30" s="40" t="str">
        <f t="shared" si="9"/>
        <v>Steven White</v>
      </c>
    </row>
    <row r="31" spans="1:27" x14ac:dyDescent="0.3">
      <c r="A31" s="78" t="str">
        <f t="shared" si="0"/>
        <v>M30</v>
      </c>
      <c r="B31" s="78" t="str">
        <f t="shared" si="1"/>
        <v>M506</v>
      </c>
      <c r="C31" s="1">
        <v>30</v>
      </c>
      <c r="D31" s="71">
        <v>41</v>
      </c>
      <c r="E31" s="72">
        <v>43.22</v>
      </c>
      <c r="F31" t="str">
        <f>IF(D31="","",VLOOKUP(D31,ENTRANTS!$A$1:$H$1000,2,0))</f>
        <v>Nicola</v>
      </c>
      <c r="G31" t="str">
        <f>IF(D31="","",VLOOKUP(D31,ENTRANTS!$A$1:$H$1000,3,0))</f>
        <v>Radcliffe</v>
      </c>
      <c r="H31" s="1" t="str">
        <f>IF(D31="","",LEFT(VLOOKUP(D31,ENTRANTS!$A$1:$H$1000,5,0),1))</f>
        <v>M</v>
      </c>
      <c r="I31" s="1">
        <f>IF(D31="","",COUNTIF($H$2:H31,H31))</f>
        <v>30</v>
      </c>
      <c r="J31" s="1" t="str">
        <f>IF(D31="","",VLOOKUP(D31,ENTRANTS!$A$1:$H$1000,4,0))</f>
        <v>M50</v>
      </c>
      <c r="K31" s="1">
        <f>IF(D31="","",COUNTIF($J$2:J31,J31))</f>
        <v>6</v>
      </c>
      <c r="L31" t="str">
        <f>IF(D31="","",VLOOKUP(D31,ENTRANTS!$A$1:$H$1000,6,0))</f>
        <v>Rossendale Harriers</v>
      </c>
      <c r="M31" s="99" t="str">
        <f t="shared" si="6"/>
        <v/>
      </c>
      <c r="N31" s="38"/>
      <c r="O31" s="5" t="str">
        <f t="shared" si="7"/>
        <v>M Rossendale Harriers</v>
      </c>
      <c r="P31" s="6">
        <f>IF(D31="","",COUNTIF($O$2:O31,O31))</f>
        <v>10</v>
      </c>
      <c r="Q31" s="7" t="str">
        <f t="shared" si="10"/>
        <v/>
      </c>
      <c r="R31" s="42" t="str">
        <f>IF(AND(P31=4,H31="M",NOT(L31="Unattached")),SUMIF(O$2:O31,O31,I$2:I31),"")</f>
        <v/>
      </c>
      <c r="S31" s="7" t="str">
        <f t="shared" si="11"/>
        <v/>
      </c>
      <c r="T31" s="42" t="str">
        <f>IF(AND(P31=3,H31="F",NOT(L31="Unattached")),SUMIF(O$2:O31,O31,I$2:I31),"")</f>
        <v/>
      </c>
      <c r="U31" s="8" t="str">
        <f t="shared" si="4"/>
        <v/>
      </c>
      <c r="V31" s="8" t="str">
        <f t="shared" si="8"/>
        <v/>
      </c>
      <c r="W31" s="40" t="str">
        <f t="shared" si="5"/>
        <v>M Rossendale Harriers 10</v>
      </c>
      <c r="X31" s="40" t="str">
        <f>IF(H31="M",IF(P31&lt;&gt;4,"",VLOOKUP(CONCATENATE(O31," ",(P31-3)),$W$2:AA31,5,0)),IF(P31&lt;&gt;3,"",VLOOKUP(CONCATENATE(O31," ",(P31-2)),$W$2:AA31,5,0)))</f>
        <v/>
      </c>
      <c r="Y31" s="40" t="str">
        <f>IF(H31="M",IF(P31&lt;&gt;4,"",VLOOKUP(CONCATENATE(O31," ",(P31-2)),$W$2:AA31,5,0)),IF(P31&lt;&gt;3,"",VLOOKUP(CONCATENATE(O31," ",(P31-1)),$W$2:AA31,5,0)))</f>
        <v/>
      </c>
      <c r="Z31" s="40" t="str">
        <f>IF(H31="M",IF(P31&lt;&gt;4,"",VLOOKUP(CONCATENATE(O31," ",(P31-1)),$W$2:AA31,5,0)),IF(P31&lt;&gt;3,"",VLOOKUP(CONCATENATE(O31," ",(P31)),$W$2:AA31,5,0)))</f>
        <v/>
      </c>
      <c r="AA31" s="40" t="str">
        <f t="shared" si="9"/>
        <v/>
      </c>
    </row>
    <row r="32" spans="1:27" x14ac:dyDescent="0.3">
      <c r="A32" s="78" t="str">
        <f t="shared" si="0"/>
        <v>M31</v>
      </c>
      <c r="B32" s="78" t="str">
        <f t="shared" si="1"/>
        <v>MU233</v>
      </c>
      <c r="C32" s="1">
        <v>31</v>
      </c>
      <c r="D32" s="71">
        <v>25</v>
      </c>
      <c r="E32" s="72">
        <v>43.29</v>
      </c>
      <c r="F32" t="str">
        <f>IF(D32="","",VLOOKUP(D32,ENTRANTS!$A$1:$H$1000,2,0))</f>
        <v>Riley</v>
      </c>
      <c r="G32" t="str">
        <f>IF(D32="","",VLOOKUP(D32,ENTRANTS!$A$1:$H$1000,3,0))</f>
        <v>Holt</v>
      </c>
      <c r="H32" s="1" t="str">
        <f>IF(D32="","",LEFT(VLOOKUP(D32,ENTRANTS!$A$1:$H$1000,5,0),1))</f>
        <v>M</v>
      </c>
      <c r="I32" s="1">
        <f>IF(D32="","",COUNTIF($H$2:H32,H32))</f>
        <v>31</v>
      </c>
      <c r="J32" s="1" t="str">
        <f>IF(D32="","",VLOOKUP(D32,ENTRANTS!$A$1:$H$1000,4,0))</f>
        <v>MU23</v>
      </c>
      <c r="K32" s="1">
        <f>IF(D32="","",COUNTIF($J$2:J32,J32))</f>
        <v>3</v>
      </c>
      <c r="L32" t="str">
        <f>IF(D32="","",VLOOKUP(D32,ENTRANTS!$A$1:$H$1000,6,0))</f>
        <v>Rossendale Harriers</v>
      </c>
      <c r="M32" s="99" t="str">
        <f t="shared" si="6"/>
        <v/>
      </c>
      <c r="N32" s="38"/>
      <c r="O32" s="5" t="str">
        <f t="shared" si="7"/>
        <v>M Rossendale Harriers</v>
      </c>
      <c r="P32" s="6">
        <f>IF(D32="","",COUNTIF($O$2:O32,O32))</f>
        <v>11</v>
      </c>
      <c r="Q32" s="7" t="str">
        <f t="shared" si="10"/>
        <v/>
      </c>
      <c r="R32" s="42" t="str">
        <f>IF(AND(P32=4,H32="M",NOT(L32="Unattached")),SUMIF(O$2:O32,O32,I$2:I32),"")</f>
        <v/>
      </c>
      <c r="S32" s="7" t="str">
        <f t="shared" si="11"/>
        <v/>
      </c>
      <c r="T32" s="42" t="str">
        <f>IF(AND(P32=3,H32="F",NOT(L32="Unattached")),SUMIF(O$2:O32,O32,I$2:I32),"")</f>
        <v/>
      </c>
      <c r="U32" s="8" t="str">
        <f t="shared" si="4"/>
        <v/>
      </c>
      <c r="V32" s="8" t="str">
        <f t="shared" si="8"/>
        <v/>
      </c>
      <c r="W32" s="40" t="str">
        <f t="shared" si="5"/>
        <v>M Rossendale Harriers 11</v>
      </c>
      <c r="X32" s="40" t="str">
        <f>IF(H32="M",IF(P32&lt;&gt;4,"",VLOOKUP(CONCATENATE(O32," ",(P32-3)),$W$2:AA32,5,0)),IF(P32&lt;&gt;3,"",VLOOKUP(CONCATENATE(O32," ",(P32-2)),$W$2:AA32,5,0)))</f>
        <v/>
      </c>
      <c r="Y32" s="40" t="str">
        <f>IF(H32="M",IF(P32&lt;&gt;4,"",VLOOKUP(CONCATENATE(O32," ",(P32-2)),$W$2:AA32,5,0)),IF(P32&lt;&gt;3,"",VLOOKUP(CONCATENATE(O32," ",(P32-1)),$W$2:AA32,5,0)))</f>
        <v/>
      </c>
      <c r="Z32" s="40" t="str">
        <f>IF(H32="M",IF(P32&lt;&gt;4,"",VLOOKUP(CONCATENATE(O32," ",(P32-1)),$W$2:AA32,5,0)),IF(P32&lt;&gt;3,"",VLOOKUP(CONCATENATE(O32," ",(P32)),$W$2:AA32,5,0)))</f>
        <v/>
      </c>
      <c r="AA32" s="40" t="str">
        <f t="shared" si="9"/>
        <v/>
      </c>
    </row>
    <row r="33" spans="1:27" x14ac:dyDescent="0.3">
      <c r="A33" s="78" t="str">
        <f t="shared" si="0"/>
        <v>M32</v>
      </c>
      <c r="B33" s="78" t="str">
        <f t="shared" si="1"/>
        <v>M507</v>
      </c>
      <c r="C33" s="1">
        <v>32</v>
      </c>
      <c r="D33" s="71">
        <v>33</v>
      </c>
      <c r="E33" s="72">
        <v>43.36</v>
      </c>
      <c r="F33" t="str">
        <f>IF(D33="","",VLOOKUP(D33,ENTRANTS!$A$1:$H$1000,2,0))</f>
        <v>Christopher</v>
      </c>
      <c r="G33" t="str">
        <f>IF(D33="","",VLOOKUP(D33,ENTRANTS!$A$1:$H$1000,3,0))</f>
        <v>Hall</v>
      </c>
      <c r="H33" s="1" t="str">
        <f>IF(D33="","",LEFT(VLOOKUP(D33,ENTRANTS!$A$1:$H$1000,5,0),1))</f>
        <v>M</v>
      </c>
      <c r="I33" s="1">
        <f>IF(D33="","",COUNTIF($H$2:H33,H33))</f>
        <v>32</v>
      </c>
      <c r="J33" s="1" t="str">
        <f>IF(D33="","",VLOOKUP(D33,ENTRANTS!$A$1:$H$1000,4,0))</f>
        <v>M50</v>
      </c>
      <c r="K33" s="1">
        <f>IF(D33="","",COUNTIF($J$2:J33,J33))</f>
        <v>7</v>
      </c>
      <c r="L33" t="str">
        <f>IF(D33="","",VLOOKUP(D33,ENTRANTS!$A$1:$H$1000,6,0))</f>
        <v>Chorley</v>
      </c>
      <c r="M33" s="99" t="str">
        <f t="shared" si="6"/>
        <v/>
      </c>
      <c r="N33" s="38"/>
      <c r="O33" s="5" t="str">
        <f t="shared" si="7"/>
        <v>M Chorley</v>
      </c>
      <c r="P33" s="6">
        <f>IF(D33="","",COUNTIF($O$2:O33,O33))</f>
        <v>5</v>
      </c>
      <c r="Q33" s="7" t="str">
        <f t="shared" si="10"/>
        <v/>
      </c>
      <c r="R33" s="42" t="str">
        <f>IF(AND(P33=4,H33="M",NOT(L33="Unattached")),SUMIF(O$2:O33,O33,I$2:I33),"")</f>
        <v/>
      </c>
      <c r="S33" s="7" t="str">
        <f t="shared" si="11"/>
        <v/>
      </c>
      <c r="T33" s="42" t="str">
        <f>IF(AND(P33=3,H33="F",NOT(L33="Unattached")),SUMIF(O$2:O33,O33,I$2:I33),"")</f>
        <v/>
      </c>
      <c r="U33" s="8" t="str">
        <f t="shared" si="4"/>
        <v/>
      </c>
      <c r="V33" s="8" t="str">
        <f t="shared" si="8"/>
        <v/>
      </c>
      <c r="W33" s="40" t="str">
        <f t="shared" si="5"/>
        <v>M Chorley 5</v>
      </c>
      <c r="X33" s="40" t="str">
        <f>IF(H33="M",IF(P33&lt;&gt;4,"",VLOOKUP(CONCATENATE(O33," ",(P33-3)),$W$2:AA33,5,0)),IF(P33&lt;&gt;3,"",VLOOKUP(CONCATENATE(O33," ",(P33-2)),$W$2:AA33,5,0)))</f>
        <v/>
      </c>
      <c r="Y33" s="40" t="str">
        <f>IF(H33="M",IF(P33&lt;&gt;4,"",VLOOKUP(CONCATENATE(O33," ",(P33-2)),$W$2:AA33,5,0)),IF(P33&lt;&gt;3,"",VLOOKUP(CONCATENATE(O33," ",(P33-1)),$W$2:AA33,5,0)))</f>
        <v/>
      </c>
      <c r="Z33" s="40" t="str">
        <f>IF(H33="M",IF(P33&lt;&gt;4,"",VLOOKUP(CONCATENATE(O33," ",(P33-1)),$W$2:AA33,5,0)),IF(P33&lt;&gt;3,"",VLOOKUP(CONCATENATE(O33," ",(P33)),$W$2:AA33,5,0)))</f>
        <v/>
      </c>
      <c r="AA33" s="40" t="str">
        <f t="shared" si="9"/>
        <v/>
      </c>
    </row>
    <row r="34" spans="1:27" x14ac:dyDescent="0.3">
      <c r="A34" s="78" t="str">
        <f t="shared" si="0"/>
        <v>M33</v>
      </c>
      <c r="B34" s="78" t="str">
        <f t="shared" si="1"/>
        <v>M9</v>
      </c>
      <c r="C34" s="1">
        <v>33</v>
      </c>
      <c r="D34" s="71">
        <v>57</v>
      </c>
      <c r="E34" s="72">
        <v>43.48</v>
      </c>
      <c r="F34" t="str">
        <f>IF(D34="","",VLOOKUP(D34,ENTRANTS!$A$1:$H$1000,2,0))</f>
        <v>Rowan</v>
      </c>
      <c r="G34" t="str">
        <f>IF(D34="","",VLOOKUP(D34,ENTRANTS!$A$1:$H$1000,3,0))</f>
        <v>Ardill</v>
      </c>
      <c r="H34" s="1" t="str">
        <f>IF(D34="","",LEFT(VLOOKUP(D34,ENTRANTS!$A$1:$H$1000,5,0),1))</f>
        <v>M</v>
      </c>
      <c r="I34" s="1">
        <f>IF(D34="","",COUNTIF($H$2:H34,H34))</f>
        <v>33</v>
      </c>
      <c r="J34" s="1" t="str">
        <f>IF(D34="","",VLOOKUP(D34,ENTRANTS!$A$1:$H$1000,4,0))</f>
        <v>M</v>
      </c>
      <c r="K34" s="1">
        <f>IF(D34="","",COUNTIF($J$2:J34,J34))</f>
        <v>9</v>
      </c>
      <c r="L34" t="str">
        <f>IF(D34="","",VLOOKUP(D34,ENTRANTS!$A$1:$H$1000,6,0))</f>
        <v>Ramsbottom RC</v>
      </c>
      <c r="M34" s="99" t="str">
        <f t="shared" si="6"/>
        <v/>
      </c>
      <c r="N34" s="38"/>
      <c r="O34" s="5" t="str">
        <f t="shared" si="7"/>
        <v>M Ramsbottom RC</v>
      </c>
      <c r="P34" s="6">
        <f>IF(D34="","",COUNTIF($O$2:O34,O34))</f>
        <v>3</v>
      </c>
      <c r="Q34" s="7" t="str">
        <f t="shared" si="10"/>
        <v/>
      </c>
      <c r="R34" s="42" t="str">
        <f>IF(AND(P34=4,H34="M",NOT(L34="Unattached")),SUMIF(O$2:O34,O34,I$2:I34),"")</f>
        <v/>
      </c>
      <c r="S34" s="7" t="str">
        <f t="shared" si="11"/>
        <v/>
      </c>
      <c r="T34" s="42" t="str">
        <f>IF(AND(P34=3,H34="F",NOT(L34="Unattached")),SUMIF(O$2:O34,O34,I$2:I34),"")</f>
        <v/>
      </c>
      <c r="U34" s="8" t="str">
        <f t="shared" si="4"/>
        <v/>
      </c>
      <c r="V34" s="8" t="str">
        <f t="shared" si="8"/>
        <v/>
      </c>
      <c r="W34" s="40" t="str">
        <f t="shared" si="5"/>
        <v>M Ramsbottom RC 3</v>
      </c>
      <c r="X34" s="40" t="str">
        <f>IF(H34="M",IF(P34&lt;&gt;4,"",VLOOKUP(CONCATENATE(O34," ",(P34-3)),$W$2:AA34,5,0)),IF(P34&lt;&gt;3,"",VLOOKUP(CONCATENATE(O34," ",(P34-2)),$W$2:AA34,5,0)))</f>
        <v/>
      </c>
      <c r="Y34" s="40" t="str">
        <f>IF(H34="M",IF(P34&lt;&gt;4,"",VLOOKUP(CONCATENATE(O34," ",(P34-2)),$W$2:AA34,5,0)),IF(P34&lt;&gt;3,"",VLOOKUP(CONCATENATE(O34," ",(P34-1)),$W$2:AA34,5,0)))</f>
        <v/>
      </c>
      <c r="Z34" s="40" t="str">
        <f>IF(H34="M",IF(P34&lt;&gt;4,"",VLOOKUP(CONCATENATE(O34," ",(P34-1)),$W$2:AA34,5,0)),IF(P34&lt;&gt;3,"",VLOOKUP(CONCATENATE(O34," ",(P34)),$W$2:AA34,5,0)))</f>
        <v/>
      </c>
      <c r="AA34" s="40" t="str">
        <f t="shared" si="9"/>
        <v>Rowan Ardill</v>
      </c>
    </row>
    <row r="35" spans="1:27" x14ac:dyDescent="0.3">
      <c r="A35" s="78" t="str">
        <f t="shared" si="0"/>
        <v>M34</v>
      </c>
      <c r="B35" s="78" t="str">
        <f t="shared" si="1"/>
        <v>M455</v>
      </c>
      <c r="C35" s="1">
        <v>34</v>
      </c>
      <c r="D35" s="71">
        <v>5</v>
      </c>
      <c r="E35" s="72">
        <v>43.51</v>
      </c>
      <c r="F35" t="str">
        <f>IF(D35="","",VLOOKUP(D35,ENTRANTS!$A$1:$H$1000,2,0))</f>
        <v>Chris</v>
      </c>
      <c r="G35" t="str">
        <f>IF(D35="","",VLOOKUP(D35,ENTRANTS!$A$1:$H$1000,3,0))</f>
        <v>Charnley</v>
      </c>
      <c r="H35" s="1" t="str">
        <f>IF(D35="","",LEFT(VLOOKUP(D35,ENTRANTS!$A$1:$H$1000,5,0),1))</f>
        <v>M</v>
      </c>
      <c r="I35" s="1">
        <f>IF(D35="","",COUNTIF($H$2:H35,H35))</f>
        <v>34</v>
      </c>
      <c r="J35" s="1" t="str">
        <f>IF(D35="","",VLOOKUP(D35,ENTRANTS!$A$1:$H$1000,4,0))</f>
        <v>M45</v>
      </c>
      <c r="K35" s="1">
        <f>IF(D35="","",COUNTIF($J$2:J35,J35))</f>
        <v>5</v>
      </c>
      <c r="L35" t="str">
        <f>IF(D35="","",VLOOKUP(D35,ENTRANTS!$A$1:$H$1000,6,0))</f>
        <v>Horwich RMI Harriers</v>
      </c>
      <c r="M35" s="99" t="str">
        <f t="shared" si="6"/>
        <v/>
      </c>
      <c r="N35" s="38"/>
      <c r="O35" s="5" t="str">
        <f t="shared" si="7"/>
        <v>M Horwich RMI Harriers</v>
      </c>
      <c r="P35" s="6">
        <f>IF(D35="","",COUNTIF($O$2:O35,O35))</f>
        <v>2</v>
      </c>
      <c r="Q35" s="7" t="str">
        <f t="shared" si="10"/>
        <v/>
      </c>
      <c r="R35" s="42" t="str">
        <f>IF(AND(P35=4,H35="M",NOT(L35="Unattached")),SUMIF(O$2:O35,O35,I$2:I35),"")</f>
        <v/>
      </c>
      <c r="S35" s="7" t="str">
        <f t="shared" si="11"/>
        <v/>
      </c>
      <c r="T35" s="42" t="str">
        <f>IF(AND(P35=3,H35="F",NOT(L35="Unattached")),SUMIF(O$2:O35,O35,I$2:I35),"")</f>
        <v/>
      </c>
      <c r="U35" s="8" t="str">
        <f t="shared" si="4"/>
        <v/>
      </c>
      <c r="V35" s="8" t="str">
        <f t="shared" si="8"/>
        <v/>
      </c>
      <c r="W35" s="40" t="str">
        <f t="shared" si="5"/>
        <v>M Horwich RMI Harriers 2</v>
      </c>
      <c r="X35" s="40" t="str">
        <f>IF(H35="M",IF(P35&lt;&gt;4,"",VLOOKUP(CONCATENATE(O35," ",(P35-3)),$W$2:AA35,5,0)),IF(P35&lt;&gt;3,"",VLOOKUP(CONCATENATE(O35," ",(P35-2)),$W$2:AA35,5,0)))</f>
        <v/>
      </c>
      <c r="Y35" s="40" t="str">
        <f>IF(H35="M",IF(P35&lt;&gt;4,"",VLOOKUP(CONCATENATE(O35," ",(P35-2)),$W$2:AA35,5,0)),IF(P35&lt;&gt;3,"",VLOOKUP(CONCATENATE(O35," ",(P35-1)),$W$2:AA35,5,0)))</f>
        <v/>
      </c>
      <c r="Z35" s="40" t="str">
        <f>IF(H35="M",IF(P35&lt;&gt;4,"",VLOOKUP(CONCATENATE(O35," ",(P35-1)),$W$2:AA35,5,0)),IF(P35&lt;&gt;3,"",VLOOKUP(CONCATENATE(O35," ",(P35)),$W$2:AA35,5,0)))</f>
        <v/>
      </c>
      <c r="AA35" s="40" t="str">
        <f t="shared" si="9"/>
        <v>Chris Charnley</v>
      </c>
    </row>
    <row r="36" spans="1:27" x14ac:dyDescent="0.3">
      <c r="A36" s="78" t="str">
        <f t="shared" si="0"/>
        <v>M35</v>
      </c>
      <c r="B36" s="78" t="str">
        <f t="shared" si="1"/>
        <v>M601</v>
      </c>
      <c r="C36" s="1">
        <v>35</v>
      </c>
      <c r="D36" s="71">
        <v>51</v>
      </c>
      <c r="E36" s="72">
        <v>44.04</v>
      </c>
      <c r="F36" t="str">
        <f>IF(D36="","",VLOOKUP(D36,ENTRANTS!$A$1:$H$1000,2,0))</f>
        <v>Keith</v>
      </c>
      <c r="G36" t="str">
        <f>IF(D36="","",VLOOKUP(D36,ENTRANTS!$A$1:$H$1000,3,0))</f>
        <v>Thomas</v>
      </c>
      <c r="H36" s="1" t="str">
        <f>IF(D36="","",LEFT(VLOOKUP(D36,ENTRANTS!$A$1:$H$1000,5,0),1))</f>
        <v>M</v>
      </c>
      <c r="I36" s="1">
        <f>IF(D36="","",COUNTIF($H$2:H36,H36))</f>
        <v>35</v>
      </c>
      <c r="J36" s="1" t="str">
        <f>IF(D36="","",VLOOKUP(D36,ENTRANTS!$A$1:$H$1000,4,0))</f>
        <v>M60</v>
      </c>
      <c r="K36" s="1">
        <f>IF(D36="","",COUNTIF($J$2:J36,J36))</f>
        <v>1</v>
      </c>
      <c r="L36" t="str">
        <f>IF(D36="","",VLOOKUP(D36,ENTRANTS!$A$1:$H$1000,6,0))</f>
        <v>Burnden Road Runners</v>
      </c>
      <c r="M36" s="99" t="str">
        <f t="shared" si="6"/>
        <v/>
      </c>
      <c r="N36" s="38"/>
      <c r="O36" s="5" t="str">
        <f t="shared" si="7"/>
        <v>M Burnden Road Runners</v>
      </c>
      <c r="P36" s="6">
        <f>IF(D36="","",COUNTIF($O$2:O36,O36))</f>
        <v>1</v>
      </c>
      <c r="Q36" s="7" t="str">
        <f t="shared" si="10"/>
        <v/>
      </c>
      <c r="R36" s="42" t="str">
        <f>IF(AND(P36=4,H36="M",NOT(L36="Unattached")),SUMIF(O$2:O36,O36,I$2:I36),"")</f>
        <v/>
      </c>
      <c r="S36" s="7" t="str">
        <f t="shared" si="11"/>
        <v/>
      </c>
      <c r="T36" s="42" t="str">
        <f>IF(AND(P36=3,H36="F",NOT(L36="Unattached")),SUMIF(O$2:O36,O36,I$2:I36),"")</f>
        <v/>
      </c>
      <c r="U36" s="8" t="str">
        <f t="shared" si="4"/>
        <v/>
      </c>
      <c r="V36" s="8" t="str">
        <f t="shared" si="8"/>
        <v/>
      </c>
      <c r="W36" s="40" t="str">
        <f t="shared" si="5"/>
        <v>M Burnden Road Runners 1</v>
      </c>
      <c r="X36" s="40" t="str">
        <f>IF(H36="M",IF(P36&lt;&gt;4,"",VLOOKUP(CONCATENATE(O36," ",(P36-3)),$W$2:AA36,5,0)),IF(P36&lt;&gt;3,"",VLOOKUP(CONCATENATE(O36," ",(P36-2)),$W$2:AA36,5,0)))</f>
        <v/>
      </c>
      <c r="Y36" s="40" t="str">
        <f>IF(H36="M",IF(P36&lt;&gt;4,"",VLOOKUP(CONCATENATE(O36," ",(P36-2)),$W$2:AA36,5,0)),IF(P36&lt;&gt;3,"",VLOOKUP(CONCATENATE(O36," ",(P36-1)),$W$2:AA36,5,0)))</f>
        <v/>
      </c>
      <c r="Z36" s="40" t="str">
        <f>IF(H36="M",IF(P36&lt;&gt;4,"",VLOOKUP(CONCATENATE(O36," ",(P36-1)),$W$2:AA36,5,0)),IF(P36&lt;&gt;3,"",VLOOKUP(CONCATENATE(O36," ",(P36)),$W$2:AA36,5,0)))</f>
        <v/>
      </c>
      <c r="AA36" s="40" t="str">
        <f t="shared" si="9"/>
        <v>Keith Thomas</v>
      </c>
    </row>
    <row r="37" spans="1:27" x14ac:dyDescent="0.3">
      <c r="A37" s="78" t="str">
        <f t="shared" si="0"/>
        <v>F1</v>
      </c>
      <c r="B37" s="78" t="str">
        <f t="shared" si="1"/>
        <v>F401</v>
      </c>
      <c r="C37" s="1">
        <v>36</v>
      </c>
      <c r="D37" s="71">
        <v>29</v>
      </c>
      <c r="E37" s="72">
        <v>44.31</v>
      </c>
      <c r="F37" t="str">
        <f>IF(D37="","",VLOOKUP(D37,ENTRANTS!$A$1:$H$1000,2,0))</f>
        <v>Heather</v>
      </c>
      <c r="G37" t="str">
        <f>IF(D37="","",VLOOKUP(D37,ENTRANTS!$A$1:$H$1000,3,0))</f>
        <v>Dalgleish</v>
      </c>
      <c r="H37" s="1" t="str">
        <f>IF(D37="","",LEFT(VLOOKUP(D37,ENTRANTS!$A$1:$H$1000,5,0),1))</f>
        <v>F</v>
      </c>
      <c r="I37" s="1">
        <f>IF(D37="","",COUNTIF($H$2:H37,H37))</f>
        <v>1</v>
      </c>
      <c r="J37" s="1" t="str">
        <f>IF(D37="","",VLOOKUP(D37,ENTRANTS!$A$1:$H$1000,4,0))</f>
        <v>F40</v>
      </c>
      <c r="K37" s="1">
        <f>IF(D37="","",COUNTIF($J$2:J37,J37))</f>
        <v>1</v>
      </c>
      <c r="L37" t="str">
        <f>IF(D37="","",VLOOKUP(D37,ENTRANTS!$A$1:$H$1000,6,0))</f>
        <v>Rossendale Harriers</v>
      </c>
      <c r="M37" s="99" t="str">
        <f t="shared" si="6"/>
        <v/>
      </c>
      <c r="N37" s="38"/>
      <c r="O37" s="5" t="str">
        <f t="shared" si="7"/>
        <v>F Rossendale Harriers</v>
      </c>
      <c r="P37" s="6">
        <f>IF(D37="","",COUNTIF($O$2:O37,O37))</f>
        <v>1</v>
      </c>
      <c r="Q37" s="7" t="str">
        <f t="shared" si="10"/>
        <v/>
      </c>
      <c r="R37" s="42" t="str">
        <f>IF(AND(P37=4,H37="M",NOT(L37="Unattached")),SUMIF(O$2:O37,O37,I$2:I37),"")</f>
        <v/>
      </c>
      <c r="S37" s="7" t="str">
        <f t="shared" si="11"/>
        <v/>
      </c>
      <c r="T37" s="42" t="str">
        <f>IF(AND(P37=3,H37="F",NOT(L37="Unattached")),SUMIF(O$2:O37,O37,I$2:I37),"")</f>
        <v/>
      </c>
      <c r="U37" s="8" t="str">
        <f t="shared" si="4"/>
        <v/>
      </c>
      <c r="V37" s="8" t="str">
        <f t="shared" si="8"/>
        <v/>
      </c>
      <c r="W37" s="40" t="str">
        <f t="shared" si="5"/>
        <v>F Rossendale Harriers 1</v>
      </c>
      <c r="X37" s="40" t="str">
        <f>IF(H37="M",IF(P37&lt;&gt;4,"",VLOOKUP(CONCATENATE(O37," ",(P37-3)),$W$2:AA37,5,0)),IF(P37&lt;&gt;3,"",VLOOKUP(CONCATENATE(O37," ",(P37-2)),$W$2:AA37,5,0)))</f>
        <v/>
      </c>
      <c r="Y37" s="40" t="str">
        <f>IF(H37="M",IF(P37&lt;&gt;4,"",VLOOKUP(CONCATENATE(O37," ",(P37-2)),$W$2:AA37,5,0)),IF(P37&lt;&gt;3,"",VLOOKUP(CONCATENATE(O37," ",(P37-1)),$W$2:AA37,5,0)))</f>
        <v/>
      </c>
      <c r="Z37" s="40" t="str">
        <f>IF(H37="M",IF(P37&lt;&gt;4,"",VLOOKUP(CONCATENATE(O37," ",(P37-1)),$W$2:AA37,5,0)),IF(P37&lt;&gt;3,"",VLOOKUP(CONCATENATE(O37," ",(P37)),$W$2:AA37,5,0)))</f>
        <v/>
      </c>
      <c r="AA37" s="40" t="str">
        <f t="shared" si="9"/>
        <v>Heather Dalgleish</v>
      </c>
    </row>
    <row r="38" spans="1:27" x14ac:dyDescent="0.3">
      <c r="A38" s="78" t="str">
        <f t="shared" si="0"/>
        <v>M36</v>
      </c>
      <c r="B38" s="78" t="str">
        <f t="shared" si="1"/>
        <v>M652</v>
      </c>
      <c r="C38" s="1">
        <v>37</v>
      </c>
      <c r="D38" s="71">
        <v>10</v>
      </c>
      <c r="E38" s="72">
        <v>45.17</v>
      </c>
      <c r="F38" t="str">
        <f>IF(D38="","",VLOOKUP(D38,ENTRANTS!$A$1:$H$1000,2,0))</f>
        <v>Graham</v>
      </c>
      <c r="G38" t="str">
        <f>IF(D38="","",VLOOKUP(D38,ENTRANTS!$A$1:$H$1000,3,0))</f>
        <v>Barnes</v>
      </c>
      <c r="H38" s="1" t="str">
        <f>IF(D38="","",LEFT(VLOOKUP(D38,ENTRANTS!$A$1:$H$1000,5,0),1))</f>
        <v>M</v>
      </c>
      <c r="I38" s="1">
        <f>IF(D38="","",COUNTIF($H$2:H38,H38))</f>
        <v>36</v>
      </c>
      <c r="J38" s="1" t="str">
        <f>IF(D38="","",VLOOKUP(D38,ENTRANTS!$A$1:$H$1000,4,0))</f>
        <v>M65</v>
      </c>
      <c r="K38" s="1">
        <f>IF(D38="","",COUNTIF($J$2:J38,J38))</f>
        <v>2</v>
      </c>
      <c r="L38" t="str">
        <f>IF(D38="","",VLOOKUP(D38,ENTRANTS!$A$1:$H$1000,6,0))</f>
        <v>u/a</v>
      </c>
      <c r="M38" s="99" t="str">
        <f t="shared" si="6"/>
        <v/>
      </c>
      <c r="N38" s="38"/>
      <c r="O38" s="5" t="str">
        <f t="shared" si="7"/>
        <v>M u/a</v>
      </c>
      <c r="P38" s="6">
        <f>IF(D38="","",COUNTIF($O$2:O38,O38))</f>
        <v>3</v>
      </c>
      <c r="Q38" s="7" t="str">
        <f t="shared" si="10"/>
        <v/>
      </c>
      <c r="R38" s="42" t="str">
        <f>IF(AND(P38=4,H38="M",NOT(L38="Unattached")),SUMIF(O$2:O38,O38,I$2:I38),"")</f>
        <v/>
      </c>
      <c r="S38" s="7" t="str">
        <f t="shared" si="11"/>
        <v/>
      </c>
      <c r="T38" s="42" t="str">
        <f>IF(AND(P38=3,H38="F",NOT(L38="Unattached")),SUMIF(O$2:O38,O38,I$2:I38),"")</f>
        <v/>
      </c>
      <c r="U38" s="8" t="str">
        <f t="shared" si="4"/>
        <v/>
      </c>
      <c r="V38" s="8" t="str">
        <f t="shared" si="8"/>
        <v/>
      </c>
      <c r="W38" s="40" t="str">
        <f t="shared" si="5"/>
        <v>M u/a 3</v>
      </c>
      <c r="X38" s="40" t="str">
        <f>IF(H38="M",IF(P38&lt;&gt;4,"",VLOOKUP(CONCATENATE(O38," ",(P38-3)),$W$2:AA38,5,0)),IF(P38&lt;&gt;3,"",VLOOKUP(CONCATENATE(O38," ",(P38-2)),$W$2:AA38,5,0)))</f>
        <v/>
      </c>
      <c r="Y38" s="40" t="str">
        <f>IF(H38="M",IF(P38&lt;&gt;4,"",VLOOKUP(CONCATENATE(O38," ",(P38-2)),$W$2:AA38,5,0)),IF(P38&lt;&gt;3,"",VLOOKUP(CONCATENATE(O38," ",(P38-1)),$W$2:AA38,5,0)))</f>
        <v/>
      </c>
      <c r="Z38" s="40" t="str">
        <f>IF(H38="M",IF(P38&lt;&gt;4,"",VLOOKUP(CONCATENATE(O38," ",(P38-1)),$W$2:AA38,5,0)),IF(P38&lt;&gt;3,"",VLOOKUP(CONCATENATE(O38," ",(P38)),$W$2:AA38,5,0)))</f>
        <v/>
      </c>
      <c r="AA38" s="40" t="str">
        <f t="shared" si="9"/>
        <v>Graham Barnes</v>
      </c>
    </row>
    <row r="39" spans="1:27" x14ac:dyDescent="0.3">
      <c r="A39" s="78" t="str">
        <f t="shared" si="0"/>
        <v>M37</v>
      </c>
      <c r="B39" s="78" t="str">
        <f t="shared" si="1"/>
        <v>M553</v>
      </c>
      <c r="C39" s="1">
        <v>38</v>
      </c>
      <c r="D39" s="71">
        <v>45</v>
      </c>
      <c r="E39" s="72">
        <v>45.21</v>
      </c>
      <c r="F39" t="str">
        <f>IF(D39="","",VLOOKUP(D39,ENTRANTS!$A$1:$H$1000,2,0))</f>
        <v>Mark</v>
      </c>
      <c r="G39" t="str">
        <f>IF(D39="","",VLOOKUP(D39,ENTRANTS!$A$1:$H$1000,3,0))</f>
        <v>Walker</v>
      </c>
      <c r="H39" s="1" t="str">
        <f>IF(D39="","",LEFT(VLOOKUP(D39,ENTRANTS!$A$1:$H$1000,5,0),1))</f>
        <v>M</v>
      </c>
      <c r="I39" s="1">
        <f>IF(D39="","",COUNTIF($H$2:H39,H39))</f>
        <v>37</v>
      </c>
      <c r="J39" s="1" t="str">
        <f>IF(D39="","",VLOOKUP(D39,ENTRANTS!$A$1:$H$1000,4,0))</f>
        <v>M55</v>
      </c>
      <c r="K39" s="1">
        <f>IF(D39="","",COUNTIF($J$2:J39,J39))</f>
        <v>3</v>
      </c>
      <c r="L39" t="str">
        <f>IF(D39="","",VLOOKUP(D39,ENTRANTS!$A$1:$H$1000,6,0))</f>
        <v>Rochdale Harriers</v>
      </c>
      <c r="M39" s="99" t="str">
        <f t="shared" si="6"/>
        <v/>
      </c>
      <c r="N39" s="38"/>
      <c r="O39" s="5" t="str">
        <f t="shared" si="7"/>
        <v>M Rochdale Harriers</v>
      </c>
      <c r="P39" s="6">
        <f>IF(D39="","",COUNTIF($O$2:O39,O39))</f>
        <v>1</v>
      </c>
      <c r="Q39" s="7" t="str">
        <f t="shared" si="10"/>
        <v/>
      </c>
      <c r="R39" s="42" t="str">
        <f>IF(AND(P39=4,H39="M",NOT(L39="Unattached")),SUMIF(O$2:O39,O39,I$2:I39),"")</f>
        <v/>
      </c>
      <c r="S39" s="7" t="str">
        <f t="shared" si="11"/>
        <v/>
      </c>
      <c r="T39" s="42" t="str">
        <f>IF(AND(P39=3,H39="F",NOT(L39="Unattached")),SUMIF(O$2:O39,O39,I$2:I39),"")</f>
        <v/>
      </c>
      <c r="U39" s="8" t="str">
        <f t="shared" si="4"/>
        <v/>
      </c>
      <c r="V39" s="8" t="str">
        <f t="shared" si="8"/>
        <v/>
      </c>
      <c r="W39" s="40" t="str">
        <f t="shared" si="5"/>
        <v>M Rochdale Harriers 1</v>
      </c>
      <c r="X39" s="40" t="str">
        <f>IF(H39="M",IF(P39&lt;&gt;4,"",VLOOKUP(CONCATENATE(O39," ",(P39-3)),$W$2:AA39,5,0)),IF(P39&lt;&gt;3,"",VLOOKUP(CONCATENATE(O39," ",(P39-2)),$W$2:AA39,5,0)))</f>
        <v/>
      </c>
      <c r="Y39" s="40" t="str">
        <f>IF(H39="M",IF(P39&lt;&gt;4,"",VLOOKUP(CONCATENATE(O39," ",(P39-2)),$W$2:AA39,5,0)),IF(P39&lt;&gt;3,"",VLOOKUP(CONCATENATE(O39," ",(P39-1)),$W$2:AA39,5,0)))</f>
        <v/>
      </c>
      <c r="Z39" s="40" t="str">
        <f>IF(H39="M",IF(P39&lt;&gt;4,"",VLOOKUP(CONCATENATE(O39," ",(P39-1)),$W$2:AA39,5,0)),IF(P39&lt;&gt;3,"",VLOOKUP(CONCATENATE(O39," ",(P39)),$W$2:AA39,5,0)))</f>
        <v/>
      </c>
      <c r="AA39" s="40" t="str">
        <f t="shared" si="9"/>
        <v>Mark Walker</v>
      </c>
    </row>
    <row r="40" spans="1:27" x14ac:dyDescent="0.3">
      <c r="A40" s="78" t="str">
        <f t="shared" si="0"/>
        <v>M38</v>
      </c>
      <c r="B40" s="78" t="str">
        <f t="shared" si="1"/>
        <v>M456</v>
      </c>
      <c r="C40" s="1">
        <v>39</v>
      </c>
      <c r="D40" s="71">
        <v>30</v>
      </c>
      <c r="E40" s="72">
        <v>45.25</v>
      </c>
      <c r="F40" t="str">
        <f>IF(D40="","",VLOOKUP(D40,ENTRANTS!$A$1:$H$1000,2,0))</f>
        <v>Mark</v>
      </c>
      <c r="G40" t="str">
        <f>IF(D40="","",VLOOKUP(D40,ENTRANTS!$A$1:$H$1000,3,0))</f>
        <v>Quinn</v>
      </c>
      <c r="H40" s="1" t="str">
        <f>IF(D40="","",LEFT(VLOOKUP(D40,ENTRANTS!$A$1:$H$1000,5,0),1))</f>
        <v>M</v>
      </c>
      <c r="I40" s="1">
        <f>IF(D40="","",COUNTIF($H$2:H40,H40))</f>
        <v>38</v>
      </c>
      <c r="J40" s="1" t="str">
        <f>IF(D40="","",VLOOKUP(D40,ENTRANTS!$A$1:$H$1000,4,0))</f>
        <v>M45</v>
      </c>
      <c r="K40" s="1">
        <f>IF(D40="","",COUNTIF($J$2:J40,J40))</f>
        <v>6</v>
      </c>
      <c r="L40" t="str">
        <f>IF(D40="","",VLOOKUP(D40,ENTRANTS!$A$1:$H$1000,6,0))</f>
        <v>Chorley</v>
      </c>
      <c r="M40" s="99" t="str">
        <f t="shared" si="6"/>
        <v/>
      </c>
      <c r="N40" s="38"/>
      <c r="O40" s="5" t="str">
        <f t="shared" si="7"/>
        <v>M Chorley</v>
      </c>
      <c r="P40" s="6">
        <f>IF(D40="","",COUNTIF($O$2:O40,O40))</f>
        <v>6</v>
      </c>
      <c r="Q40" s="7" t="str">
        <f t="shared" si="10"/>
        <v/>
      </c>
      <c r="R40" s="42" t="str">
        <f>IF(AND(P40=4,H40="M",NOT(L40="Unattached")),SUMIF(O$2:O40,O40,I$2:I40),"")</f>
        <v/>
      </c>
      <c r="S40" s="7" t="str">
        <f t="shared" si="11"/>
        <v/>
      </c>
      <c r="T40" s="42" t="str">
        <f>IF(AND(P40=3,H40="F",NOT(L40="Unattached")),SUMIF(O$2:O40,O40,I$2:I40),"")</f>
        <v/>
      </c>
      <c r="U40" s="8" t="str">
        <f t="shared" si="4"/>
        <v/>
      </c>
      <c r="V40" s="8" t="str">
        <f t="shared" si="8"/>
        <v/>
      </c>
      <c r="W40" s="40" t="str">
        <f t="shared" si="5"/>
        <v>M Chorley 6</v>
      </c>
      <c r="X40" s="40" t="str">
        <f>IF(H40="M",IF(P40&lt;&gt;4,"",VLOOKUP(CONCATENATE(O40," ",(P40-3)),$W$2:AA40,5,0)),IF(P40&lt;&gt;3,"",VLOOKUP(CONCATENATE(O40," ",(P40-2)),$W$2:AA40,5,0)))</f>
        <v/>
      </c>
      <c r="Y40" s="40" t="str">
        <f>IF(H40="M",IF(P40&lt;&gt;4,"",VLOOKUP(CONCATENATE(O40," ",(P40-2)),$W$2:AA40,5,0)),IF(P40&lt;&gt;3,"",VLOOKUP(CONCATENATE(O40," ",(P40-1)),$W$2:AA40,5,0)))</f>
        <v/>
      </c>
      <c r="Z40" s="40" t="str">
        <f>IF(H40="M",IF(P40&lt;&gt;4,"",VLOOKUP(CONCATENATE(O40," ",(P40-1)),$W$2:AA40,5,0)),IF(P40&lt;&gt;3,"",VLOOKUP(CONCATENATE(O40," ",(P40)),$W$2:AA40,5,0)))</f>
        <v/>
      </c>
      <c r="AA40" s="40" t="str">
        <f t="shared" si="9"/>
        <v/>
      </c>
    </row>
    <row r="41" spans="1:27" x14ac:dyDescent="0.3">
      <c r="A41" s="78" t="str">
        <f t="shared" si="0"/>
        <v>F2</v>
      </c>
      <c r="B41" s="78" t="str">
        <f t="shared" si="1"/>
        <v>F451</v>
      </c>
      <c r="C41" s="1">
        <v>40</v>
      </c>
      <c r="D41" s="71">
        <v>39</v>
      </c>
      <c r="E41" s="72">
        <v>45.28</v>
      </c>
      <c r="F41" t="str">
        <f>IF(D41="","",VLOOKUP(D41,ENTRANTS!$A$1:$H$1000,2,0))</f>
        <v>Nicola</v>
      </c>
      <c r="G41" t="str">
        <f>IF(D41="","",VLOOKUP(D41,ENTRANTS!$A$1:$H$1000,3,0))</f>
        <v>Raby</v>
      </c>
      <c r="H41" s="1" t="str">
        <f>IF(D41="","",LEFT(VLOOKUP(D41,ENTRANTS!$A$1:$H$1000,5,0),1))</f>
        <v>F</v>
      </c>
      <c r="I41" s="1">
        <f>IF(D41="","",COUNTIF($H$2:H41,H41))</f>
        <v>2</v>
      </c>
      <c r="J41" s="1" t="str">
        <f>IF(D41="","",VLOOKUP(D41,ENTRANTS!$A$1:$H$1000,4,0))</f>
        <v>F45</v>
      </c>
      <c r="K41" s="1">
        <f>IF(D41="","",COUNTIF($J$2:J41,J41))</f>
        <v>1</v>
      </c>
      <c r="L41" t="str">
        <f>IF(D41="","",VLOOKUP(D41,ENTRANTS!$A$1:$H$1000,6,0))</f>
        <v>Chorley</v>
      </c>
      <c r="M41" s="99" t="str">
        <f t="shared" si="6"/>
        <v/>
      </c>
      <c r="N41" s="38"/>
      <c r="O41" s="5" t="str">
        <f t="shared" si="7"/>
        <v>F Chorley</v>
      </c>
      <c r="P41" s="6">
        <f>IF(D41="","",COUNTIF($O$2:O41,O41))</f>
        <v>1</v>
      </c>
      <c r="Q41" s="7" t="str">
        <f t="shared" si="10"/>
        <v/>
      </c>
      <c r="R41" s="42" t="str">
        <f>IF(AND(P41=4,H41="M",NOT(L41="Unattached")),SUMIF(O$2:O41,O41,I$2:I41),"")</f>
        <v/>
      </c>
      <c r="S41" s="7" t="str">
        <f t="shared" si="11"/>
        <v/>
      </c>
      <c r="T41" s="42" t="str">
        <f>IF(AND(P41=3,H41="F",NOT(L41="Unattached")),SUMIF(O$2:O41,O41,I$2:I41),"")</f>
        <v/>
      </c>
      <c r="U41" s="8" t="str">
        <f t="shared" si="4"/>
        <v/>
      </c>
      <c r="V41" s="8" t="str">
        <f t="shared" si="8"/>
        <v/>
      </c>
      <c r="W41" s="40" t="str">
        <f t="shared" si="5"/>
        <v>F Chorley 1</v>
      </c>
      <c r="X41" s="40" t="str">
        <f>IF(H41="M",IF(P41&lt;&gt;4,"",VLOOKUP(CONCATENATE(O41," ",(P41-3)),$W$2:AA41,5,0)),IF(P41&lt;&gt;3,"",VLOOKUP(CONCATENATE(O41," ",(P41-2)),$W$2:AA41,5,0)))</f>
        <v/>
      </c>
      <c r="Y41" s="40" t="str">
        <f>IF(H41="M",IF(P41&lt;&gt;4,"",VLOOKUP(CONCATENATE(O41," ",(P41-2)),$W$2:AA41,5,0)),IF(P41&lt;&gt;3,"",VLOOKUP(CONCATENATE(O41," ",(P41-1)),$W$2:AA41,5,0)))</f>
        <v/>
      </c>
      <c r="Z41" s="40" t="str">
        <f>IF(H41="M",IF(P41&lt;&gt;4,"",VLOOKUP(CONCATENATE(O41," ",(P41-1)),$W$2:AA41,5,0)),IF(P41&lt;&gt;3,"",VLOOKUP(CONCATENATE(O41," ",(P41)),$W$2:AA41,5,0)))</f>
        <v/>
      </c>
      <c r="AA41" s="40" t="str">
        <f t="shared" si="9"/>
        <v>Nicola Raby</v>
      </c>
    </row>
    <row r="42" spans="1:27" x14ac:dyDescent="0.3">
      <c r="A42" s="78" t="str">
        <f t="shared" si="0"/>
        <v>M39</v>
      </c>
      <c r="B42" s="78" t="str">
        <f t="shared" si="1"/>
        <v>M408</v>
      </c>
      <c r="C42" s="1">
        <v>41</v>
      </c>
      <c r="D42" s="71">
        <v>35</v>
      </c>
      <c r="E42" s="72">
        <v>45.43</v>
      </c>
      <c r="F42" t="str">
        <f>IF(D42="","",VLOOKUP(D42,ENTRANTS!$A$1:$H$1000,2,0))</f>
        <v>Simon</v>
      </c>
      <c r="G42" t="str">
        <f>IF(D42="","",VLOOKUP(D42,ENTRANTS!$A$1:$H$1000,3,0))</f>
        <v>Foulkes</v>
      </c>
      <c r="H42" s="1" t="str">
        <f>IF(D42="","",LEFT(VLOOKUP(D42,ENTRANTS!$A$1:$H$1000,5,0),1))</f>
        <v>M</v>
      </c>
      <c r="I42" s="1">
        <f>IF(D42="","",COUNTIF($H$2:H42,H42))</f>
        <v>39</v>
      </c>
      <c r="J42" s="1" t="str">
        <f>IF(D42="","",VLOOKUP(D42,ENTRANTS!$A$1:$H$1000,4,0))</f>
        <v>M40</v>
      </c>
      <c r="K42" s="1">
        <f>IF(D42="","",COUNTIF($J$2:J42,J42))</f>
        <v>8</v>
      </c>
      <c r="L42" t="str">
        <f>IF(D42="","",VLOOKUP(D42,ENTRANTS!$A$1:$H$1000,6,0))</f>
        <v>Radcliffe AC</v>
      </c>
      <c r="M42" s="99" t="str">
        <f t="shared" si="6"/>
        <v/>
      </c>
      <c r="N42" s="38"/>
      <c r="O42" s="5" t="str">
        <f t="shared" si="7"/>
        <v>M Radcliffe AC</v>
      </c>
      <c r="P42" s="6">
        <f>IF(D42="","",COUNTIF($O$2:O42,O42))</f>
        <v>3</v>
      </c>
      <c r="Q42" s="7" t="str">
        <f t="shared" si="10"/>
        <v/>
      </c>
      <c r="R42" s="42" t="str">
        <f>IF(AND(P42=4,H42="M",NOT(L42="Unattached")),SUMIF(O$2:O42,O42,I$2:I42),"")</f>
        <v/>
      </c>
      <c r="S42" s="7" t="str">
        <f t="shared" si="11"/>
        <v/>
      </c>
      <c r="T42" s="42" t="str">
        <f>IF(AND(P42=3,H42="F",NOT(L42="Unattached")),SUMIF(O$2:O42,O42,I$2:I42),"")</f>
        <v/>
      </c>
      <c r="U42" s="8" t="str">
        <f t="shared" si="4"/>
        <v/>
      </c>
      <c r="V42" s="8" t="str">
        <f t="shared" si="8"/>
        <v/>
      </c>
      <c r="W42" s="40" t="str">
        <f t="shared" si="5"/>
        <v>M Radcliffe AC 3</v>
      </c>
      <c r="X42" s="40" t="str">
        <f>IF(H42="M",IF(P42&lt;&gt;4,"",VLOOKUP(CONCATENATE(O42," ",(P42-3)),$W$2:AA42,5,0)),IF(P42&lt;&gt;3,"",VLOOKUP(CONCATENATE(O42," ",(P42-2)),$W$2:AA42,5,0)))</f>
        <v/>
      </c>
      <c r="Y42" s="40" t="str">
        <f>IF(H42="M",IF(P42&lt;&gt;4,"",VLOOKUP(CONCATENATE(O42," ",(P42-2)),$W$2:AA42,5,0)),IF(P42&lt;&gt;3,"",VLOOKUP(CONCATENATE(O42," ",(P42-1)),$W$2:AA42,5,0)))</f>
        <v/>
      </c>
      <c r="Z42" s="40" t="str">
        <f>IF(H42="M",IF(P42&lt;&gt;4,"",VLOOKUP(CONCATENATE(O42," ",(P42-1)),$W$2:AA42,5,0)),IF(P42&lt;&gt;3,"",VLOOKUP(CONCATENATE(O42," ",(P42)),$W$2:AA42,5,0)))</f>
        <v/>
      </c>
      <c r="AA42" s="40" t="str">
        <f t="shared" si="9"/>
        <v>Simon Foulkes</v>
      </c>
    </row>
    <row r="43" spans="1:27" x14ac:dyDescent="0.3">
      <c r="A43" s="78" t="str">
        <f t="shared" si="0"/>
        <v>M40</v>
      </c>
      <c r="B43" s="78" t="str">
        <f t="shared" si="1"/>
        <v>M508</v>
      </c>
      <c r="C43" s="1">
        <v>42</v>
      </c>
      <c r="D43" s="71">
        <v>1</v>
      </c>
      <c r="E43" s="71">
        <v>48</v>
      </c>
      <c r="F43" t="str">
        <f>IF(D43="","",VLOOKUP(D43,ENTRANTS!$A$1:$H$1000,2,0))</f>
        <v>Gaurav</v>
      </c>
      <c r="G43" t="str">
        <f>IF(D43="","",VLOOKUP(D43,ENTRANTS!$A$1:$H$1000,3,0))</f>
        <v>Batra</v>
      </c>
      <c r="H43" s="1" t="str">
        <f>IF(D43="","",LEFT(VLOOKUP(D43,ENTRANTS!$A$1:$H$1000,5,0),1))</f>
        <v>M</v>
      </c>
      <c r="I43" s="1">
        <f>IF(D43="","",COUNTIF($H$2:H43,H43))</f>
        <v>40</v>
      </c>
      <c r="J43" s="1" t="str">
        <f>IF(D43="","",VLOOKUP(D43,ENTRANTS!$A$1:$H$1000,4,0))</f>
        <v>M50</v>
      </c>
      <c r="K43" s="1">
        <f>IF(D43="","",COUNTIF($J$2:J43,J43))</f>
        <v>8</v>
      </c>
      <c r="L43" t="str">
        <f>IF(D43="","",VLOOKUP(D43,ENTRANTS!$A$1:$H$1000,6,0))</f>
        <v>Sale Harriers</v>
      </c>
      <c r="M43" s="99" t="str">
        <f t="shared" si="6"/>
        <v/>
      </c>
      <c r="N43" s="38"/>
      <c r="O43" s="5" t="str">
        <f t="shared" si="7"/>
        <v>M Sale Harriers</v>
      </c>
      <c r="P43" s="6">
        <f>IF(D43="","",COUNTIF($O$2:O43,O43))</f>
        <v>1</v>
      </c>
      <c r="Q43" s="7" t="str">
        <f t="shared" si="10"/>
        <v/>
      </c>
      <c r="R43" s="42" t="str">
        <f>IF(AND(P43=4,H43="M",NOT(L43="Unattached")),SUMIF(O$2:O43,O43,I$2:I43),"")</f>
        <v/>
      </c>
      <c r="S43" s="7" t="str">
        <f t="shared" si="11"/>
        <v/>
      </c>
      <c r="T43" s="42" t="str">
        <f>IF(AND(P43=3,H43="F",NOT(L43="Unattached")),SUMIF(O$2:O43,O43,I$2:I43),"")</f>
        <v/>
      </c>
      <c r="U43" s="8" t="str">
        <f t="shared" si="4"/>
        <v/>
      </c>
      <c r="V43" s="8" t="str">
        <f t="shared" si="8"/>
        <v/>
      </c>
      <c r="W43" s="40" t="str">
        <f t="shared" si="5"/>
        <v>M Sale Harriers 1</v>
      </c>
      <c r="X43" s="40" t="str">
        <f>IF(H43="M",IF(P43&lt;&gt;4,"",VLOOKUP(CONCATENATE(O43," ",(P43-3)),$W$2:AA43,5,0)),IF(P43&lt;&gt;3,"",VLOOKUP(CONCATENATE(O43," ",(P43-2)),$W$2:AA43,5,0)))</f>
        <v/>
      </c>
      <c r="Y43" s="40" t="str">
        <f>IF(H43="M",IF(P43&lt;&gt;4,"",VLOOKUP(CONCATENATE(O43," ",(P43-2)),$W$2:AA43,5,0)),IF(P43&lt;&gt;3,"",VLOOKUP(CONCATENATE(O43," ",(P43-1)),$W$2:AA43,5,0)))</f>
        <v/>
      </c>
      <c r="Z43" s="40" t="str">
        <f>IF(H43="M",IF(P43&lt;&gt;4,"",VLOOKUP(CONCATENATE(O43," ",(P43-1)),$W$2:AA43,5,0)),IF(P43&lt;&gt;3,"",VLOOKUP(CONCATENATE(O43," ",(P43)),$W$2:AA43,5,0)))</f>
        <v/>
      </c>
      <c r="AA43" s="40" t="str">
        <f t="shared" si="9"/>
        <v>Gaurav Batra</v>
      </c>
    </row>
    <row r="44" spans="1:27" x14ac:dyDescent="0.3">
      <c r="A44" s="78" t="str">
        <f t="shared" si="0"/>
        <v>M41</v>
      </c>
      <c r="B44" s="78" t="str">
        <f t="shared" si="1"/>
        <v>M554</v>
      </c>
      <c r="C44" s="1">
        <v>43</v>
      </c>
      <c r="D44" s="71">
        <v>38</v>
      </c>
      <c r="E44" s="72">
        <v>48.02</v>
      </c>
      <c r="F44" t="str">
        <f>IF(D44="","",VLOOKUP(D44,ENTRANTS!$A$1:$H$1000,2,0))</f>
        <v xml:space="preserve">Steve </v>
      </c>
      <c r="G44" t="str">
        <f>IF(D44="","",VLOOKUP(D44,ENTRANTS!$A$1:$H$1000,3,0))</f>
        <v>Cowley</v>
      </c>
      <c r="H44" s="1" t="str">
        <f>IF(D44="","",LEFT(VLOOKUP(D44,ENTRANTS!$A$1:$H$1000,5,0),1))</f>
        <v>M</v>
      </c>
      <c r="I44" s="1">
        <f>IF(D44="","",COUNTIF($H$2:H44,H44))</f>
        <v>41</v>
      </c>
      <c r="J44" s="1" t="str">
        <f>IF(D44="","",VLOOKUP(D44,ENTRANTS!$A$1:$H$1000,4,0))</f>
        <v>M55</v>
      </c>
      <c r="K44" s="1">
        <f>IF(D44="","",COUNTIF($J$2:J44,J44))</f>
        <v>4</v>
      </c>
      <c r="L44" t="str">
        <f>IF(D44="","",VLOOKUP(D44,ENTRANTS!$A$1:$H$1000,6,0))</f>
        <v>Trawden</v>
      </c>
      <c r="M44" s="99" t="str">
        <f t="shared" si="6"/>
        <v/>
      </c>
      <c r="N44" s="38"/>
      <c r="O44" s="5" t="str">
        <f t="shared" si="7"/>
        <v>M Trawden</v>
      </c>
      <c r="P44" s="6">
        <f>IF(D44="","",COUNTIF($O$2:O44,O44))</f>
        <v>1</v>
      </c>
      <c r="Q44" s="7" t="str">
        <f t="shared" si="10"/>
        <v/>
      </c>
      <c r="R44" s="42" t="str">
        <f>IF(AND(P44=4,H44="M",NOT(L44="Unattached")),SUMIF(O$2:O44,O44,I$2:I44),"")</f>
        <v/>
      </c>
      <c r="S44" s="7" t="str">
        <f t="shared" si="11"/>
        <v/>
      </c>
      <c r="T44" s="42" t="str">
        <f>IF(AND(P44=3,H44="F",NOT(L44="Unattached")),SUMIF(O$2:O44,O44,I$2:I44),"")</f>
        <v/>
      </c>
      <c r="U44" s="8" t="str">
        <f t="shared" si="4"/>
        <v/>
      </c>
      <c r="V44" s="8" t="str">
        <f t="shared" si="8"/>
        <v/>
      </c>
      <c r="W44" s="40" t="str">
        <f t="shared" si="5"/>
        <v>M Trawden 1</v>
      </c>
      <c r="X44" s="40" t="str">
        <f>IF(H44="M",IF(P44&lt;&gt;4,"",VLOOKUP(CONCATENATE(O44," ",(P44-3)),$W$2:AA44,5,0)),IF(P44&lt;&gt;3,"",VLOOKUP(CONCATENATE(O44," ",(P44-2)),$W$2:AA44,5,0)))</f>
        <v/>
      </c>
      <c r="Y44" s="40" t="str">
        <f>IF(H44="M",IF(P44&lt;&gt;4,"",VLOOKUP(CONCATENATE(O44," ",(P44-2)),$W$2:AA44,5,0)),IF(P44&lt;&gt;3,"",VLOOKUP(CONCATENATE(O44," ",(P44-1)),$W$2:AA44,5,0)))</f>
        <v/>
      </c>
      <c r="Z44" s="40" t="str">
        <f>IF(H44="M",IF(P44&lt;&gt;4,"",VLOOKUP(CONCATENATE(O44," ",(P44-1)),$W$2:AA44,5,0)),IF(P44&lt;&gt;3,"",VLOOKUP(CONCATENATE(O44," ",(P44)),$W$2:AA44,5,0)))</f>
        <v/>
      </c>
      <c r="AA44" s="40" t="str">
        <f t="shared" si="9"/>
        <v>Steve  Cowley</v>
      </c>
    </row>
    <row r="45" spans="1:27" x14ac:dyDescent="0.3">
      <c r="A45" s="78" t="str">
        <f t="shared" si="0"/>
        <v>M42</v>
      </c>
      <c r="B45" s="78" t="str">
        <f t="shared" si="1"/>
        <v>M602</v>
      </c>
      <c r="C45" s="1">
        <v>44</v>
      </c>
      <c r="D45" s="71">
        <v>6</v>
      </c>
      <c r="E45" s="72">
        <v>48.19</v>
      </c>
      <c r="F45" t="str">
        <f>IF(D45="","",VLOOKUP(D45,ENTRANTS!$A$1:$H$1000,2,0))</f>
        <v>David</v>
      </c>
      <c r="G45" t="str">
        <f>IF(D45="","",VLOOKUP(D45,ENTRANTS!$A$1:$H$1000,3,0))</f>
        <v>Barnes</v>
      </c>
      <c r="H45" s="1" t="str">
        <f>IF(D45="","",LEFT(VLOOKUP(D45,ENTRANTS!$A$1:$H$1000,5,0),1))</f>
        <v>M</v>
      </c>
      <c r="I45" s="1">
        <f>IF(D45="","",COUNTIF($H$2:H45,H45))</f>
        <v>42</v>
      </c>
      <c r="J45" s="1" t="str">
        <f>IF(D45="","",VLOOKUP(D45,ENTRANTS!$A$1:$H$1000,4,0))</f>
        <v>M60</v>
      </c>
      <c r="K45" s="1">
        <f>IF(D45="","",COUNTIF($J$2:J45,J45))</f>
        <v>2</v>
      </c>
      <c r="L45" t="str">
        <f>IF(D45="","",VLOOKUP(D45,ENTRANTS!$A$1:$H$1000,6,0))</f>
        <v>Horwich RMI Harriers</v>
      </c>
      <c r="M45" s="99" t="str">
        <f t="shared" si="6"/>
        <v/>
      </c>
      <c r="N45" s="38"/>
      <c r="O45" s="5" t="str">
        <f t="shared" si="7"/>
        <v>M Horwich RMI Harriers</v>
      </c>
      <c r="P45" s="6">
        <f>IF(D45="","",COUNTIF($O$2:O45,O45))</f>
        <v>3</v>
      </c>
      <c r="Q45" s="7" t="str">
        <f t="shared" si="10"/>
        <v/>
      </c>
      <c r="R45" s="42" t="str">
        <f>IF(AND(P45=4,H45="M",NOT(L45="Unattached")),SUMIF(O$2:O45,O45,I$2:I45),"")</f>
        <v/>
      </c>
      <c r="S45" s="7" t="str">
        <f t="shared" si="11"/>
        <v/>
      </c>
      <c r="T45" s="42" t="str">
        <f>IF(AND(P45=3,H45="F",NOT(L45="Unattached")),SUMIF(O$2:O45,O45,I$2:I45),"")</f>
        <v/>
      </c>
      <c r="U45" s="8" t="str">
        <f t="shared" si="4"/>
        <v/>
      </c>
      <c r="V45" s="8" t="str">
        <f t="shared" si="8"/>
        <v/>
      </c>
      <c r="W45" s="40" t="str">
        <f t="shared" si="5"/>
        <v>M Horwich RMI Harriers 3</v>
      </c>
      <c r="X45" s="40" t="str">
        <f>IF(H45="M",IF(P45&lt;&gt;4,"",VLOOKUP(CONCATENATE(O45," ",(P45-3)),$W$2:AA45,5,0)),IF(P45&lt;&gt;3,"",VLOOKUP(CONCATENATE(O45," ",(P45-2)),$W$2:AA45,5,0)))</f>
        <v/>
      </c>
      <c r="Y45" s="40" t="str">
        <f>IF(H45="M",IF(P45&lt;&gt;4,"",VLOOKUP(CONCATENATE(O45," ",(P45-2)),$W$2:AA45,5,0)),IF(P45&lt;&gt;3,"",VLOOKUP(CONCATENATE(O45," ",(P45-1)),$W$2:AA45,5,0)))</f>
        <v/>
      </c>
      <c r="Z45" s="40" t="str">
        <f>IF(H45="M",IF(P45&lt;&gt;4,"",VLOOKUP(CONCATENATE(O45," ",(P45-1)),$W$2:AA45,5,0)),IF(P45&lt;&gt;3,"",VLOOKUP(CONCATENATE(O45," ",(P45)),$W$2:AA45,5,0)))</f>
        <v/>
      </c>
      <c r="AA45" s="40" t="str">
        <f t="shared" si="9"/>
        <v>David Barnes</v>
      </c>
    </row>
    <row r="46" spans="1:27" x14ac:dyDescent="0.3">
      <c r="A46" s="78" t="str">
        <f t="shared" si="0"/>
        <v>M43</v>
      </c>
      <c r="B46" s="78" t="str">
        <f t="shared" si="1"/>
        <v>M457</v>
      </c>
      <c r="C46" s="1">
        <v>45</v>
      </c>
      <c r="D46" s="71">
        <v>17</v>
      </c>
      <c r="E46" s="72">
        <v>49.07</v>
      </c>
      <c r="F46" t="str">
        <f>IF(D46="","",VLOOKUP(D46,ENTRANTS!$A$1:$H$1000,2,0))</f>
        <v>James</v>
      </c>
      <c r="G46" t="str">
        <f>IF(D46="","",VLOOKUP(D46,ENTRANTS!$A$1:$H$1000,3,0))</f>
        <v>Farthing</v>
      </c>
      <c r="H46" s="1" t="str">
        <f>IF(D46="","",LEFT(VLOOKUP(D46,ENTRANTS!$A$1:$H$1000,5,0),1))</f>
        <v>M</v>
      </c>
      <c r="I46" s="1">
        <f>IF(D46="","",COUNTIF($H$2:H46,H46))</f>
        <v>43</v>
      </c>
      <c r="J46" s="1" t="str">
        <f>IF(D46="","",VLOOKUP(D46,ENTRANTS!$A$1:$H$1000,4,0))</f>
        <v>M45</v>
      </c>
      <c r="K46" s="1">
        <f>IF(D46="","",COUNTIF($J$2:J46,J46))</f>
        <v>7</v>
      </c>
      <c r="L46" t="str">
        <f>IF(D46="","",VLOOKUP(D46,ENTRANTS!$A$1:$H$1000,6,0))</f>
        <v>u/a</v>
      </c>
      <c r="M46" s="99" t="str">
        <f t="shared" si="6"/>
        <v/>
      </c>
      <c r="N46" s="38"/>
      <c r="O46" s="5" t="str">
        <f t="shared" si="7"/>
        <v>M u/a</v>
      </c>
      <c r="P46" s="6">
        <f>IF(D46="","",COUNTIF($O$2:O46,O46))</f>
        <v>4</v>
      </c>
      <c r="Q46" s="7">
        <f t="shared" si="10"/>
        <v>3</v>
      </c>
      <c r="R46" s="42">
        <f>IF(AND(P46=4,H46="M",NOT(L46="Unattached")),SUMIF(O$2:O46,O46,I$2:I46),"")</f>
        <v>112</v>
      </c>
      <c r="S46" s="7" t="str">
        <f t="shared" si="11"/>
        <v/>
      </c>
      <c r="T46" s="42" t="str">
        <f>IF(AND(P46=3,H46="F",NOT(L46="Unattached")),SUMIF(O$2:O46,O46,I$2:I46),"")</f>
        <v/>
      </c>
      <c r="U46" s="8" t="str">
        <f t="shared" si="4"/>
        <v>u/a</v>
      </c>
      <c r="V46" s="8" t="str">
        <f t="shared" si="8"/>
        <v>u/a (Tim Abel, Dan Vipham, Graham Barnes, James Farthing)</v>
      </c>
      <c r="W46" s="40" t="str">
        <f t="shared" si="5"/>
        <v>M u/a 4</v>
      </c>
      <c r="X46" s="40" t="str">
        <f>IF(H46="M",IF(P46&lt;&gt;4,"",VLOOKUP(CONCATENATE(O46," ",(P46-3)),$W$2:AA46,5,0)),IF(P46&lt;&gt;3,"",VLOOKUP(CONCATENATE(O46," ",(P46-2)),$W$2:AA46,5,0)))</f>
        <v>Tim Abel</v>
      </c>
      <c r="Y46" s="40" t="str">
        <f>IF(H46="M",IF(P46&lt;&gt;4,"",VLOOKUP(CONCATENATE(O46," ",(P46-2)),$W$2:AA46,5,0)),IF(P46&lt;&gt;3,"",VLOOKUP(CONCATENATE(O46," ",(P46-1)),$W$2:AA46,5,0)))</f>
        <v>Dan Vipham</v>
      </c>
      <c r="Z46" s="40" t="str">
        <f>IF(H46="M",IF(P46&lt;&gt;4,"",VLOOKUP(CONCATENATE(O46," ",(P46-1)),$W$2:AA46,5,0)),IF(P46&lt;&gt;3,"",VLOOKUP(CONCATENATE(O46," ",(P46)),$W$2:AA46,5,0)))</f>
        <v>Graham Barnes</v>
      </c>
      <c r="AA46" s="40" t="str">
        <f t="shared" si="9"/>
        <v>James Farthing</v>
      </c>
    </row>
    <row r="47" spans="1:27" x14ac:dyDescent="0.3">
      <c r="A47" s="78" t="str">
        <f t="shared" si="0"/>
        <v>M44</v>
      </c>
      <c r="B47" s="78" t="str">
        <f t="shared" si="1"/>
        <v>M603</v>
      </c>
      <c r="C47" s="1">
        <v>46</v>
      </c>
      <c r="D47" s="71">
        <v>13</v>
      </c>
      <c r="E47" s="72">
        <v>49.26</v>
      </c>
      <c r="F47" t="str">
        <f>IF(D47="","",VLOOKUP(D47,ENTRANTS!$A$1:$H$1000,2,0))</f>
        <v>Peter</v>
      </c>
      <c r="G47" t="str">
        <f>IF(D47="","",VLOOKUP(D47,ENTRANTS!$A$1:$H$1000,3,0))</f>
        <v>Browning</v>
      </c>
      <c r="H47" s="1" t="str">
        <f>IF(D47="","",LEFT(VLOOKUP(D47,ENTRANTS!$A$1:$H$1000,5,0),1))</f>
        <v>M</v>
      </c>
      <c r="I47" s="1">
        <f>IF(D47="","",COUNTIF($H$2:H47,H47))</f>
        <v>44</v>
      </c>
      <c r="J47" s="1" t="str">
        <f>IF(D47="","",VLOOKUP(D47,ENTRANTS!$A$1:$H$1000,4,0))</f>
        <v>M60</v>
      </c>
      <c r="K47" s="1">
        <f>IF(D47="","",COUNTIF($J$2:J47,J47))</f>
        <v>3</v>
      </c>
      <c r="L47" t="str">
        <f>IF(D47="","",VLOOKUP(D47,ENTRANTS!$A$1:$H$1000,6,0))</f>
        <v>CleM</v>
      </c>
      <c r="M47" s="99" t="str">
        <f t="shared" si="6"/>
        <v/>
      </c>
      <c r="N47" s="38"/>
      <c r="O47" s="5" t="str">
        <f t="shared" si="7"/>
        <v>M CleM</v>
      </c>
      <c r="P47" s="6">
        <f>IF(D47="","",COUNTIF($O$2:O47,O47))</f>
        <v>1</v>
      </c>
      <c r="Q47" s="7" t="str">
        <f t="shared" si="10"/>
        <v/>
      </c>
      <c r="R47" s="42" t="str">
        <f>IF(AND(P47=4,H47="M",NOT(L47="Unattached")),SUMIF(O$2:O47,O47,I$2:I47),"")</f>
        <v/>
      </c>
      <c r="S47" s="7" t="str">
        <f t="shared" si="11"/>
        <v/>
      </c>
      <c r="T47" s="42" t="str">
        <f>IF(AND(P47=3,H47="F",NOT(L47="Unattached")),SUMIF(O$2:O47,O47,I$2:I47),"")</f>
        <v/>
      </c>
      <c r="U47" s="8" t="str">
        <f t="shared" si="4"/>
        <v/>
      </c>
      <c r="V47" s="8" t="str">
        <f t="shared" si="8"/>
        <v/>
      </c>
      <c r="W47" s="40" t="str">
        <f t="shared" si="5"/>
        <v>M CleM 1</v>
      </c>
      <c r="X47" s="40" t="str">
        <f>IF(H47="M",IF(P47&lt;&gt;4,"",VLOOKUP(CONCATENATE(O47," ",(P47-3)),$W$2:AA47,5,0)),IF(P47&lt;&gt;3,"",VLOOKUP(CONCATENATE(O47," ",(P47-2)),$W$2:AA47,5,0)))</f>
        <v/>
      </c>
      <c r="Y47" s="40" t="str">
        <f>IF(H47="M",IF(P47&lt;&gt;4,"",VLOOKUP(CONCATENATE(O47," ",(P47-2)),$W$2:AA47,5,0)),IF(P47&lt;&gt;3,"",VLOOKUP(CONCATENATE(O47," ",(P47-1)),$W$2:AA47,5,0)))</f>
        <v/>
      </c>
      <c r="Z47" s="40" t="str">
        <f>IF(H47="M",IF(P47&lt;&gt;4,"",VLOOKUP(CONCATENATE(O47," ",(P47-1)),$W$2:AA47,5,0)),IF(P47&lt;&gt;3,"",VLOOKUP(CONCATENATE(O47," ",(P47)),$W$2:AA47,5,0)))</f>
        <v/>
      </c>
      <c r="AA47" s="40" t="str">
        <f t="shared" si="9"/>
        <v>Peter Browning</v>
      </c>
    </row>
    <row r="48" spans="1:27" x14ac:dyDescent="0.3">
      <c r="A48" s="78" t="str">
        <f t="shared" si="0"/>
        <v>M45</v>
      </c>
      <c r="B48" s="78" t="str">
        <f t="shared" si="1"/>
        <v>M509</v>
      </c>
      <c r="C48" s="1">
        <v>47</v>
      </c>
      <c r="D48" s="71">
        <v>3</v>
      </c>
      <c r="E48" s="72">
        <v>49.44</v>
      </c>
      <c r="F48" t="str">
        <f>IF(D48="","",VLOOKUP(D48,ENTRANTS!$A$1:$H$1000,2,0))</f>
        <v>Craig</v>
      </c>
      <c r="G48" t="str">
        <f>IF(D48="","",VLOOKUP(D48,ENTRANTS!$A$1:$H$1000,3,0))</f>
        <v>Wellens</v>
      </c>
      <c r="H48" s="1" t="str">
        <f>IF(D48="","",LEFT(VLOOKUP(D48,ENTRANTS!$A$1:$H$1000,5,0),1))</f>
        <v>M</v>
      </c>
      <c r="I48" s="1">
        <f>IF(D48="","",COUNTIF($H$2:H48,H48))</f>
        <v>45</v>
      </c>
      <c r="J48" s="1" t="str">
        <f>IF(D48="","",VLOOKUP(D48,ENTRANTS!$A$1:$H$1000,4,0))</f>
        <v>M50</v>
      </c>
      <c r="K48" s="1">
        <f>IF(D48="","",COUNTIF($J$2:J48,J48))</f>
        <v>9</v>
      </c>
      <c r="L48" t="str">
        <f>IF(D48="","",VLOOKUP(D48,ENTRANTS!$A$1:$H$1000,6,0))</f>
        <v>Rossendale Harriers</v>
      </c>
      <c r="M48" s="99" t="str">
        <f t="shared" si="6"/>
        <v/>
      </c>
      <c r="N48" s="38"/>
      <c r="O48" s="5" t="str">
        <f t="shared" si="7"/>
        <v>M Rossendale Harriers</v>
      </c>
      <c r="P48" s="6">
        <f>IF(D48="","",COUNTIF($O$2:O48,O48))</f>
        <v>12</v>
      </c>
      <c r="Q48" s="7" t="str">
        <f t="shared" si="10"/>
        <v/>
      </c>
      <c r="R48" s="42" t="str">
        <f>IF(AND(P48=4,H48="M",NOT(L48="Unattached")),SUMIF(O$2:O48,O48,I$2:I48),"")</f>
        <v/>
      </c>
      <c r="S48" s="7" t="str">
        <f t="shared" si="11"/>
        <v/>
      </c>
      <c r="T48" s="42" t="str">
        <f>IF(AND(P48=3,H48="F",NOT(L48="Unattached")),SUMIF(O$2:O48,O48,I$2:I48),"")</f>
        <v/>
      </c>
      <c r="U48" s="8" t="str">
        <f t="shared" si="4"/>
        <v/>
      </c>
      <c r="V48" s="8" t="str">
        <f t="shared" si="8"/>
        <v/>
      </c>
      <c r="W48" s="40" t="str">
        <f t="shared" si="5"/>
        <v>M Rossendale Harriers 12</v>
      </c>
      <c r="X48" s="40" t="str">
        <f>IF(H48="M",IF(P48&lt;&gt;4,"",VLOOKUP(CONCATENATE(O48," ",(P48-3)),$W$2:AA48,5,0)),IF(P48&lt;&gt;3,"",VLOOKUP(CONCATENATE(O48," ",(P48-2)),$W$2:AA48,5,0)))</f>
        <v/>
      </c>
      <c r="Y48" s="40" t="str">
        <f>IF(H48="M",IF(P48&lt;&gt;4,"",VLOOKUP(CONCATENATE(O48," ",(P48-2)),$W$2:AA48,5,0)),IF(P48&lt;&gt;3,"",VLOOKUP(CONCATENATE(O48," ",(P48-1)),$W$2:AA48,5,0)))</f>
        <v/>
      </c>
      <c r="Z48" s="40" t="str">
        <f>IF(H48="M",IF(P48&lt;&gt;4,"",VLOOKUP(CONCATENATE(O48," ",(P48-1)),$W$2:AA48,5,0)),IF(P48&lt;&gt;3,"",VLOOKUP(CONCATENATE(O48," ",(P48)),$W$2:AA48,5,0)))</f>
        <v/>
      </c>
      <c r="AA48" s="40" t="str">
        <f t="shared" si="9"/>
        <v/>
      </c>
    </row>
    <row r="49" spans="1:27" x14ac:dyDescent="0.3">
      <c r="A49" s="78" t="str">
        <f t="shared" si="0"/>
        <v>M46</v>
      </c>
      <c r="B49" s="78" t="str">
        <f t="shared" si="1"/>
        <v>M5010</v>
      </c>
      <c r="C49" s="1">
        <v>48</v>
      </c>
      <c r="D49" s="71">
        <v>49</v>
      </c>
      <c r="E49" s="72">
        <v>50.27</v>
      </c>
      <c r="F49" t="str">
        <f>IF(D49="","",VLOOKUP(D49,ENTRANTS!$A$1:$H$1000,2,0))</f>
        <v>Graham</v>
      </c>
      <c r="G49" t="str">
        <f>IF(D49="","",VLOOKUP(D49,ENTRANTS!$A$1:$H$1000,3,0))</f>
        <v>King</v>
      </c>
      <c r="H49" s="1" t="str">
        <f>IF(D49="","",LEFT(VLOOKUP(D49,ENTRANTS!$A$1:$H$1000,5,0),1))</f>
        <v>M</v>
      </c>
      <c r="I49" s="1">
        <f>IF(D49="","",COUNTIF($H$2:H49,H49))</f>
        <v>46</v>
      </c>
      <c r="J49" s="1" t="str">
        <f>IF(D49="","",VLOOKUP(D49,ENTRANTS!$A$1:$H$1000,4,0))</f>
        <v>M50</v>
      </c>
      <c r="K49" s="1">
        <f>IF(D49="","",COUNTIF($J$2:J49,J49))</f>
        <v>10</v>
      </c>
      <c r="L49" t="str">
        <f>IF(D49="","",VLOOKUP(D49,ENTRANTS!$A$1:$H$1000,6,0))</f>
        <v>North Bolton Runners</v>
      </c>
      <c r="M49" s="99" t="str">
        <f t="shared" si="6"/>
        <v/>
      </c>
      <c r="N49" s="38"/>
      <c r="O49" s="5" t="str">
        <f t="shared" si="7"/>
        <v>M North Bolton Runners</v>
      </c>
      <c r="P49" s="6">
        <f>IF(D49="","",COUNTIF($O$2:O49,O49))</f>
        <v>1</v>
      </c>
      <c r="Q49" s="7" t="str">
        <f t="shared" si="10"/>
        <v/>
      </c>
      <c r="R49" s="42" t="str">
        <f>IF(AND(P49=4,H49="M",NOT(L49="Unattached")),SUMIF(O$2:O49,O49,I$2:I49),"")</f>
        <v/>
      </c>
      <c r="S49" s="7" t="str">
        <f t="shared" si="11"/>
        <v/>
      </c>
      <c r="T49" s="42" t="str">
        <f>IF(AND(P49=3,H49="F",NOT(L49="Unattached")),SUMIF(O$2:O49,O49,I$2:I49),"")</f>
        <v/>
      </c>
      <c r="U49" s="8" t="str">
        <f t="shared" si="4"/>
        <v/>
      </c>
      <c r="V49" s="8" t="str">
        <f t="shared" si="8"/>
        <v/>
      </c>
      <c r="W49" s="40" t="str">
        <f t="shared" si="5"/>
        <v>M North Bolton Runners 1</v>
      </c>
      <c r="X49" s="40" t="str">
        <f>IF(H49="M",IF(P49&lt;&gt;4,"",VLOOKUP(CONCATENATE(O49," ",(P49-3)),$W$2:AA49,5,0)),IF(P49&lt;&gt;3,"",VLOOKUP(CONCATENATE(O49," ",(P49-2)),$W$2:AA49,5,0)))</f>
        <v/>
      </c>
      <c r="Y49" s="40" t="str">
        <f>IF(H49="M",IF(P49&lt;&gt;4,"",VLOOKUP(CONCATENATE(O49," ",(P49-2)),$W$2:AA49,5,0)),IF(P49&lt;&gt;3,"",VLOOKUP(CONCATENATE(O49," ",(P49-1)),$W$2:AA49,5,0)))</f>
        <v/>
      </c>
      <c r="Z49" s="40" t="str">
        <f>IF(H49="M",IF(P49&lt;&gt;4,"",VLOOKUP(CONCATENATE(O49," ",(P49-1)),$W$2:AA49,5,0)),IF(P49&lt;&gt;3,"",VLOOKUP(CONCATENATE(O49," ",(P49)),$W$2:AA49,5,0)))</f>
        <v/>
      </c>
      <c r="AA49" s="40" t="str">
        <f t="shared" si="9"/>
        <v>Graham King</v>
      </c>
    </row>
    <row r="50" spans="1:27" x14ac:dyDescent="0.3">
      <c r="A50" s="78" t="str">
        <f t="shared" si="0"/>
        <v>M47</v>
      </c>
      <c r="B50" s="78" t="str">
        <f t="shared" si="1"/>
        <v>M555</v>
      </c>
      <c r="C50" s="1">
        <v>49</v>
      </c>
      <c r="D50" s="71">
        <v>18</v>
      </c>
      <c r="E50" s="72">
        <v>51.41</v>
      </c>
      <c r="F50" t="str">
        <f>IF(D50="","",VLOOKUP(D50,ENTRANTS!$A$1:$H$1000,2,0))</f>
        <v>Rick</v>
      </c>
      <c r="G50" t="str">
        <f>IF(D50="","",VLOOKUP(D50,ENTRANTS!$A$1:$H$1000,3,0))</f>
        <v>Moore</v>
      </c>
      <c r="H50" s="1" t="str">
        <f>IF(D50="","",LEFT(VLOOKUP(D50,ENTRANTS!$A$1:$H$1000,5,0),1))</f>
        <v>M</v>
      </c>
      <c r="I50" s="1">
        <f>IF(D50="","",COUNTIF($H$2:H50,H50))</f>
        <v>47</v>
      </c>
      <c r="J50" s="1" t="str">
        <f>IF(D50="","",VLOOKUP(D50,ENTRANTS!$A$1:$H$1000,4,0))</f>
        <v>M55</v>
      </c>
      <c r="K50" s="1">
        <f>IF(D50="","",COUNTIF($J$2:J50,J50))</f>
        <v>5</v>
      </c>
      <c r="L50" t="str">
        <f>IF(D50="","",VLOOKUP(D50,ENTRANTS!$A$1:$H$1000,6,0))</f>
        <v>CleM</v>
      </c>
      <c r="M50" s="99" t="str">
        <f t="shared" si="6"/>
        <v/>
      </c>
      <c r="N50" s="38"/>
      <c r="O50" s="5" t="str">
        <f t="shared" si="7"/>
        <v>M CleM</v>
      </c>
      <c r="P50" s="6">
        <f>IF(D50="","",COUNTIF($O$2:O50,O50))</f>
        <v>2</v>
      </c>
      <c r="Q50" s="7" t="str">
        <f t="shared" si="10"/>
        <v/>
      </c>
      <c r="R50" s="42" t="str">
        <f>IF(AND(P50=4,H50="M",NOT(L50="Unattached")),SUMIF(O$2:O50,O50,I$2:I50),"")</f>
        <v/>
      </c>
      <c r="S50" s="7" t="str">
        <f t="shared" si="11"/>
        <v/>
      </c>
      <c r="T50" s="42" t="str">
        <f>IF(AND(P50=3,H50="F",NOT(L50="Unattached")),SUMIF(O$2:O50,O50,I$2:I50),"")</f>
        <v/>
      </c>
      <c r="U50" s="8" t="str">
        <f t="shared" si="4"/>
        <v/>
      </c>
      <c r="V50" s="8" t="str">
        <f t="shared" si="8"/>
        <v/>
      </c>
      <c r="W50" s="40" t="str">
        <f t="shared" si="5"/>
        <v>M CleM 2</v>
      </c>
      <c r="X50" s="40" t="str">
        <f>IF(H50="M",IF(P50&lt;&gt;4,"",VLOOKUP(CONCATENATE(O50," ",(P50-3)),$W$2:AA50,5,0)),IF(P50&lt;&gt;3,"",VLOOKUP(CONCATENATE(O50," ",(P50-2)),$W$2:AA50,5,0)))</f>
        <v/>
      </c>
      <c r="Y50" s="40" t="str">
        <f>IF(H50="M",IF(P50&lt;&gt;4,"",VLOOKUP(CONCATENATE(O50," ",(P50-2)),$W$2:AA50,5,0)),IF(P50&lt;&gt;3,"",VLOOKUP(CONCATENATE(O50," ",(P50-1)),$W$2:AA50,5,0)))</f>
        <v/>
      </c>
      <c r="Z50" s="40" t="str">
        <f>IF(H50="M",IF(P50&lt;&gt;4,"",VLOOKUP(CONCATENATE(O50," ",(P50-1)),$W$2:AA50,5,0)),IF(P50&lt;&gt;3,"",VLOOKUP(CONCATENATE(O50," ",(P50)),$W$2:AA50,5,0)))</f>
        <v/>
      </c>
      <c r="AA50" s="40" t="str">
        <f t="shared" si="9"/>
        <v>Rick Moore</v>
      </c>
    </row>
    <row r="51" spans="1:27" x14ac:dyDescent="0.3">
      <c r="A51" s="78" t="str">
        <f t="shared" si="0"/>
        <v>F3</v>
      </c>
      <c r="B51" s="78" t="str">
        <f t="shared" si="1"/>
        <v>F452</v>
      </c>
      <c r="C51" s="1">
        <v>50</v>
      </c>
      <c r="D51" s="71">
        <v>11</v>
      </c>
      <c r="E51" s="72">
        <v>53.07</v>
      </c>
      <c r="F51" t="str">
        <f>IF(D51="","",VLOOKUP(D51,ENTRANTS!$A$1:$H$1000,2,0))</f>
        <v>Michelle</v>
      </c>
      <c r="G51" t="str">
        <f>IF(D51="","",VLOOKUP(D51,ENTRANTS!$A$1:$H$1000,3,0))</f>
        <v>Young</v>
      </c>
      <c r="H51" s="1" t="str">
        <f>IF(D51="","",LEFT(VLOOKUP(D51,ENTRANTS!$A$1:$H$1000,5,0),1))</f>
        <v>F</v>
      </c>
      <c r="I51" s="1">
        <f>IF(D51="","",COUNTIF($H$2:H51,H51))</f>
        <v>3</v>
      </c>
      <c r="J51" s="1" t="str">
        <f>IF(D51="","",VLOOKUP(D51,ENTRANTS!$A$1:$H$1000,4,0))</f>
        <v>F45</v>
      </c>
      <c r="K51" s="1">
        <f>IF(D51="","",COUNTIF($J$2:J51,J51))</f>
        <v>2</v>
      </c>
      <c r="L51" t="str">
        <f>IF(D51="","",VLOOKUP(D51,ENTRANTS!$A$1:$H$1000,6,0))</f>
        <v>Rossendale Harriers</v>
      </c>
      <c r="M51" s="99" t="str">
        <f t="shared" si="6"/>
        <v/>
      </c>
      <c r="N51" s="38"/>
      <c r="O51" s="5" t="str">
        <f t="shared" si="7"/>
        <v>F Rossendale Harriers</v>
      </c>
      <c r="P51" s="6">
        <f>IF(D51="","",COUNTIF($O$2:O51,O51))</f>
        <v>2</v>
      </c>
      <c r="Q51" s="7" t="str">
        <f t="shared" si="10"/>
        <v/>
      </c>
      <c r="R51" s="42" t="str">
        <f>IF(AND(P51=4,H51="M",NOT(L51="Unattached")),SUMIF(O$2:O51,O51,I$2:I51),"")</f>
        <v/>
      </c>
      <c r="S51" s="7" t="str">
        <f t="shared" si="11"/>
        <v/>
      </c>
      <c r="T51" s="42" t="str">
        <f>IF(AND(P51=3,H51="F",NOT(L51="Unattached")),SUMIF(O$2:O51,O51,I$2:I51),"")</f>
        <v/>
      </c>
      <c r="U51" s="8" t="str">
        <f t="shared" si="4"/>
        <v/>
      </c>
      <c r="V51" s="8" t="str">
        <f t="shared" si="8"/>
        <v/>
      </c>
      <c r="W51" s="40" t="str">
        <f t="shared" si="5"/>
        <v>F Rossendale Harriers 2</v>
      </c>
      <c r="X51" s="40" t="str">
        <f>IF(H51="M",IF(P51&lt;&gt;4,"",VLOOKUP(CONCATENATE(O51," ",(P51-3)),$W$2:AA51,5,0)),IF(P51&lt;&gt;3,"",VLOOKUP(CONCATENATE(O51," ",(P51-2)),$W$2:AA51,5,0)))</f>
        <v/>
      </c>
      <c r="Y51" s="40" t="str">
        <f>IF(H51="M",IF(P51&lt;&gt;4,"",VLOOKUP(CONCATENATE(O51," ",(P51-2)),$W$2:AA51,5,0)),IF(P51&lt;&gt;3,"",VLOOKUP(CONCATENATE(O51," ",(P51-1)),$W$2:AA51,5,0)))</f>
        <v/>
      </c>
      <c r="Z51" s="40" t="str">
        <f>IF(H51="M",IF(P51&lt;&gt;4,"",VLOOKUP(CONCATENATE(O51," ",(P51-1)),$W$2:AA51,5,0)),IF(P51&lt;&gt;3,"",VLOOKUP(CONCATENATE(O51," ",(P51)),$W$2:AA51,5,0)))</f>
        <v/>
      </c>
      <c r="AA51" s="40" t="str">
        <f t="shared" si="9"/>
        <v>Michelle Young</v>
      </c>
    </row>
    <row r="52" spans="1:27" x14ac:dyDescent="0.3">
      <c r="A52" s="78" t="str">
        <f t="shared" si="0"/>
        <v>F4</v>
      </c>
      <c r="B52" s="78" t="str">
        <f t="shared" si="1"/>
        <v>F402</v>
      </c>
      <c r="C52" s="1">
        <v>51</v>
      </c>
      <c r="D52" s="71">
        <v>55</v>
      </c>
      <c r="E52" s="72">
        <v>54.43</v>
      </c>
      <c r="F52" t="str">
        <f>IF(D52="","",VLOOKUP(D52,ENTRANTS!$A$1:$H$1000,2,0))</f>
        <v>Rosie</v>
      </c>
      <c r="G52" t="str">
        <f>IF(D52="","",VLOOKUP(D52,ENTRANTS!$A$1:$H$1000,3,0))</f>
        <v>Cummings</v>
      </c>
      <c r="H52" s="1" t="str">
        <f>IF(D52="","",LEFT(VLOOKUP(D52,ENTRANTS!$A$1:$H$1000,5,0),1))</f>
        <v>F</v>
      </c>
      <c r="I52" s="1">
        <f>IF(D52="","",COUNTIF($H$2:H52,H52))</f>
        <v>4</v>
      </c>
      <c r="J52" s="1" t="str">
        <f>IF(D52="","",VLOOKUP(D52,ENTRANTS!$A$1:$H$1000,4,0))</f>
        <v>F40</v>
      </c>
      <c r="K52" s="1">
        <f>IF(D52="","",COUNTIF($J$2:J52,J52))</f>
        <v>2</v>
      </c>
      <c r="L52" t="str">
        <f>IF(D52="","",VLOOKUP(D52,ENTRANTS!$A$1:$H$1000,6,0))</f>
        <v>Ramsbottom RC</v>
      </c>
      <c r="M52" s="99" t="str">
        <f t="shared" si="6"/>
        <v/>
      </c>
      <c r="N52" s="38"/>
      <c r="O52" s="5" t="str">
        <f t="shared" si="7"/>
        <v>F Ramsbottom RC</v>
      </c>
      <c r="P52" s="6">
        <f>IF(D52="","",COUNTIF($O$2:O52,O52))</f>
        <v>1</v>
      </c>
      <c r="Q52" s="7" t="str">
        <f t="shared" si="10"/>
        <v/>
      </c>
      <c r="R52" s="42" t="str">
        <f>IF(AND(P52=4,H52="M",NOT(L52="Unattached")),SUMIF(O$2:O52,O52,I$2:I52),"")</f>
        <v/>
      </c>
      <c r="S52" s="7" t="str">
        <f t="shared" si="11"/>
        <v/>
      </c>
      <c r="T52" s="42" t="str">
        <f>IF(AND(P52=3,H52="F",NOT(L52="Unattached")),SUMIF(O$2:O52,O52,I$2:I52),"")</f>
        <v/>
      </c>
      <c r="U52" s="8" t="str">
        <f t="shared" si="4"/>
        <v/>
      </c>
      <c r="V52" s="8" t="str">
        <f t="shared" si="8"/>
        <v/>
      </c>
      <c r="W52" s="40" t="str">
        <f t="shared" si="5"/>
        <v>F Ramsbottom RC 1</v>
      </c>
      <c r="X52" s="40" t="str">
        <f>IF(H52="M",IF(P52&lt;&gt;4,"",VLOOKUP(CONCATENATE(O52," ",(P52-3)),$W$2:AA52,5,0)),IF(P52&lt;&gt;3,"",VLOOKUP(CONCATENATE(O52," ",(P52-2)),$W$2:AA52,5,0)))</f>
        <v/>
      </c>
      <c r="Y52" s="40" t="str">
        <f>IF(H52="M",IF(P52&lt;&gt;4,"",VLOOKUP(CONCATENATE(O52," ",(P52-2)),$W$2:AA52,5,0)),IF(P52&lt;&gt;3,"",VLOOKUP(CONCATENATE(O52," ",(P52-1)),$W$2:AA52,5,0)))</f>
        <v/>
      </c>
      <c r="Z52" s="40" t="str">
        <f>IF(H52="M",IF(P52&lt;&gt;4,"",VLOOKUP(CONCATENATE(O52," ",(P52-1)),$W$2:AA52,5,0)),IF(P52&lt;&gt;3,"",VLOOKUP(CONCATENATE(O52," ",(P52)),$W$2:AA52,5,0)))</f>
        <v/>
      </c>
      <c r="AA52" s="40" t="str">
        <f t="shared" si="9"/>
        <v>Rosie Cummings</v>
      </c>
    </row>
    <row r="53" spans="1:27" x14ac:dyDescent="0.3">
      <c r="A53" s="78" t="str">
        <f t="shared" si="0"/>
        <v>M48</v>
      </c>
      <c r="B53" s="78" t="str">
        <f t="shared" si="1"/>
        <v>M701</v>
      </c>
      <c r="C53" s="1">
        <v>52</v>
      </c>
      <c r="D53" s="71">
        <v>28</v>
      </c>
      <c r="E53" s="72">
        <v>54.51</v>
      </c>
      <c r="F53" t="str">
        <f>IF(D53="","",VLOOKUP(D53,ENTRANTS!$A$1:$H$1000,2,0))</f>
        <v>John</v>
      </c>
      <c r="G53" t="str">
        <f>IF(D53="","",VLOOKUP(D53,ENTRANTS!$A$1:$H$1000,3,0))</f>
        <v>Cox</v>
      </c>
      <c r="H53" s="1" t="str">
        <f>IF(D53="","",LEFT(VLOOKUP(D53,ENTRANTS!$A$1:$H$1000,5,0),1))</f>
        <v>M</v>
      </c>
      <c r="I53" s="1">
        <f>IF(D53="","",COUNTIF($H$2:H53,H53))</f>
        <v>48</v>
      </c>
      <c r="J53" s="1" t="str">
        <f>IF(D53="","",VLOOKUP(D53,ENTRANTS!$A$1:$H$1000,4,0))</f>
        <v>M70</v>
      </c>
      <c r="K53" s="1">
        <f>IF(D53="","",COUNTIF($J$2:J53,J53))</f>
        <v>1</v>
      </c>
      <c r="L53" t="str">
        <f>IF(D53="","",VLOOKUP(D53,ENTRANTS!$A$1:$H$1000,6,0))</f>
        <v>Middleton</v>
      </c>
      <c r="M53" s="99" t="str">
        <f t="shared" si="6"/>
        <v/>
      </c>
      <c r="N53" s="38"/>
      <c r="O53" s="5" t="str">
        <f t="shared" si="7"/>
        <v>M Middleton</v>
      </c>
      <c r="P53" s="6">
        <f>IF(D53="","",COUNTIF($O$2:O53,O53))</f>
        <v>1</v>
      </c>
      <c r="Q53" s="7" t="str">
        <f t="shared" si="10"/>
        <v/>
      </c>
      <c r="R53" s="42" t="str">
        <f>IF(AND(P53=4,H53="M",NOT(L53="Unattached")),SUMIF(O$2:O53,O53,I$2:I53),"")</f>
        <v/>
      </c>
      <c r="S53" s="7" t="str">
        <f t="shared" si="11"/>
        <v/>
      </c>
      <c r="T53" s="42" t="str">
        <f>IF(AND(P53=3,H53="F",NOT(L53="Unattached")),SUMIF(O$2:O53,O53,I$2:I53),"")</f>
        <v/>
      </c>
      <c r="U53" s="8" t="str">
        <f t="shared" si="4"/>
        <v/>
      </c>
      <c r="V53" s="8" t="str">
        <f t="shared" si="8"/>
        <v/>
      </c>
      <c r="W53" s="40" t="str">
        <f t="shared" si="5"/>
        <v>M Middleton 1</v>
      </c>
      <c r="X53" s="40" t="str">
        <f>IF(H53="M",IF(P53&lt;&gt;4,"",VLOOKUP(CONCATENATE(O53," ",(P53-3)),$W$2:AA53,5,0)),IF(P53&lt;&gt;3,"",VLOOKUP(CONCATENATE(O53," ",(P53-2)),$W$2:AA53,5,0)))</f>
        <v/>
      </c>
      <c r="Y53" s="40" t="str">
        <f>IF(H53="M",IF(P53&lt;&gt;4,"",VLOOKUP(CONCATENATE(O53," ",(P53-2)),$W$2:AA53,5,0)),IF(P53&lt;&gt;3,"",VLOOKUP(CONCATENATE(O53," ",(P53-1)),$W$2:AA53,5,0)))</f>
        <v/>
      </c>
      <c r="Z53" s="40" t="str">
        <f>IF(H53="M",IF(P53&lt;&gt;4,"",VLOOKUP(CONCATENATE(O53," ",(P53-1)),$W$2:AA53,5,0)),IF(P53&lt;&gt;3,"",VLOOKUP(CONCATENATE(O53," ",(P53)),$W$2:AA53,5,0)))</f>
        <v/>
      </c>
      <c r="AA53" s="40" t="str">
        <f t="shared" si="9"/>
        <v>John Cox</v>
      </c>
    </row>
    <row r="54" spans="1:27" x14ac:dyDescent="0.3">
      <c r="A54" s="78" t="str">
        <f t="shared" si="0"/>
        <v>F5</v>
      </c>
      <c r="B54" s="78" t="str">
        <f t="shared" si="1"/>
        <v>F453</v>
      </c>
      <c r="C54" s="1">
        <v>53</v>
      </c>
      <c r="D54" s="71">
        <v>46</v>
      </c>
      <c r="E54" s="72">
        <v>56.01</v>
      </c>
      <c r="F54" t="str">
        <f>IF(D54="","",VLOOKUP(D54,ENTRANTS!$A$1:$H$1000,2,0))</f>
        <v>Karen</v>
      </c>
      <c r="G54" t="str">
        <f>IF(D54="","",VLOOKUP(D54,ENTRANTS!$A$1:$H$1000,3,0))</f>
        <v>Doherty</v>
      </c>
      <c r="H54" s="1" t="str">
        <f>IF(D54="","",LEFT(VLOOKUP(D54,ENTRANTS!$A$1:$H$1000,5,0),1))</f>
        <v>F</v>
      </c>
      <c r="I54" s="1">
        <f>IF(D54="","",COUNTIF($H$2:H54,H54))</f>
        <v>5</v>
      </c>
      <c r="J54" s="1" t="str">
        <f>IF(D54="","",VLOOKUP(D54,ENTRANTS!$A$1:$H$1000,4,0))</f>
        <v>F45</v>
      </c>
      <c r="K54" s="1">
        <f>IF(D54="","",COUNTIF($J$2:J54,J54))</f>
        <v>3</v>
      </c>
      <c r="L54" t="str">
        <f>IF(D54="","",VLOOKUP(D54,ENTRANTS!$A$1:$H$1000,6,0))</f>
        <v>Radcliffe AC</v>
      </c>
      <c r="M54" s="99" t="str">
        <f t="shared" si="6"/>
        <v/>
      </c>
      <c r="N54" s="38"/>
      <c r="O54" s="5" t="str">
        <f t="shared" si="7"/>
        <v>F Radcliffe AC</v>
      </c>
      <c r="P54" s="6">
        <f>IF(D54="","",COUNTIF($O$2:O54,O54))</f>
        <v>1</v>
      </c>
      <c r="Q54" s="7" t="str">
        <f t="shared" si="10"/>
        <v/>
      </c>
      <c r="R54" s="42" t="str">
        <f>IF(AND(P54=4,H54="M",NOT(L54="Unattached")),SUMIF(O$2:O54,O54,I$2:I54),"")</f>
        <v/>
      </c>
      <c r="S54" s="7" t="str">
        <f t="shared" si="11"/>
        <v/>
      </c>
      <c r="T54" s="42" t="str">
        <f>IF(AND(P54=3,H54="F",NOT(L54="Unattached")),SUMIF(O$2:O54,O54,I$2:I54),"")</f>
        <v/>
      </c>
      <c r="U54" s="8" t="str">
        <f t="shared" si="4"/>
        <v/>
      </c>
      <c r="V54" s="8" t="str">
        <f t="shared" si="8"/>
        <v/>
      </c>
      <c r="W54" s="40" t="str">
        <f t="shared" si="5"/>
        <v>F Radcliffe AC 1</v>
      </c>
      <c r="X54" s="40" t="str">
        <f>IF(H54="M",IF(P54&lt;&gt;4,"",VLOOKUP(CONCATENATE(O54," ",(P54-3)),$W$2:AA54,5,0)),IF(P54&lt;&gt;3,"",VLOOKUP(CONCATENATE(O54," ",(P54-2)),$W$2:AA54,5,0)))</f>
        <v/>
      </c>
      <c r="Y54" s="40" t="str">
        <f>IF(H54="M",IF(P54&lt;&gt;4,"",VLOOKUP(CONCATENATE(O54," ",(P54-2)),$W$2:AA54,5,0)),IF(P54&lt;&gt;3,"",VLOOKUP(CONCATENATE(O54," ",(P54-1)),$W$2:AA54,5,0)))</f>
        <v/>
      </c>
      <c r="Z54" s="40" t="str">
        <f>IF(H54="M",IF(P54&lt;&gt;4,"",VLOOKUP(CONCATENATE(O54," ",(P54-1)),$W$2:AA54,5,0)),IF(P54&lt;&gt;3,"",VLOOKUP(CONCATENATE(O54," ",(P54)),$W$2:AA54,5,0)))</f>
        <v/>
      </c>
      <c r="AA54" s="40" t="str">
        <f t="shared" si="9"/>
        <v>Karen Doherty</v>
      </c>
    </row>
    <row r="55" spans="1:27" x14ac:dyDescent="0.3">
      <c r="A55" s="78" t="str">
        <f t="shared" si="0"/>
        <v>F6</v>
      </c>
      <c r="B55" s="78" t="str">
        <f t="shared" si="1"/>
        <v>F1</v>
      </c>
      <c r="C55" s="1">
        <v>54</v>
      </c>
      <c r="D55" s="71">
        <v>50</v>
      </c>
      <c r="E55" s="72">
        <v>56.3</v>
      </c>
      <c r="F55" t="str">
        <f>IF(D55="","",VLOOKUP(D55,ENTRANTS!$A$1:$H$1000,2,0))</f>
        <v>Emily</v>
      </c>
      <c r="G55" t="str">
        <f>IF(D55="","",VLOOKUP(D55,ENTRANTS!$A$1:$H$1000,3,0))</f>
        <v>Heap</v>
      </c>
      <c r="H55" s="1" t="str">
        <f>IF(D55="","",LEFT(VLOOKUP(D55,ENTRANTS!$A$1:$H$1000,5,0),1))</f>
        <v>F</v>
      </c>
      <c r="I55" s="1">
        <f>IF(D55="","",COUNTIF($H$2:H55,H55))</f>
        <v>6</v>
      </c>
      <c r="J55" s="1" t="str">
        <f>IF(D55="","",VLOOKUP(D55,ENTRANTS!$A$1:$H$1000,4,0))</f>
        <v>F</v>
      </c>
      <c r="K55" s="1">
        <f>IF(D55="","",COUNTIF($J$2:J55,J55))</f>
        <v>1</v>
      </c>
      <c r="L55" t="str">
        <f>IF(D55="","",VLOOKUP(D55,ENTRANTS!$A$1:$H$1000,6,0))</f>
        <v>u/a</v>
      </c>
      <c r="M55" s="99" t="str">
        <f t="shared" si="6"/>
        <v/>
      </c>
      <c r="N55" s="38"/>
      <c r="O55" s="5" t="str">
        <f t="shared" si="7"/>
        <v>F u/a</v>
      </c>
      <c r="P55" s="6">
        <f>IF(D55="","",COUNTIF($O$2:O55,O55))</f>
        <v>1</v>
      </c>
      <c r="Q55" s="7" t="str">
        <f t="shared" si="10"/>
        <v/>
      </c>
      <c r="R55" s="42" t="str">
        <f>IF(AND(P55=4,H55="M",NOT(L55="Unattached")),SUMIF(O$2:O55,O55,I$2:I55),"")</f>
        <v/>
      </c>
      <c r="S55" s="7" t="str">
        <f t="shared" si="11"/>
        <v/>
      </c>
      <c r="T55" s="42" t="str">
        <f>IF(AND(P55=3,H55="F",NOT(L55="Unattached")),SUMIF(O$2:O55,O55,I$2:I55),"")</f>
        <v/>
      </c>
      <c r="U55" s="8" t="str">
        <f t="shared" si="4"/>
        <v/>
      </c>
      <c r="V55" s="8" t="str">
        <f t="shared" si="8"/>
        <v/>
      </c>
      <c r="W55" s="40" t="str">
        <f t="shared" si="5"/>
        <v>F u/a 1</v>
      </c>
      <c r="X55" s="40" t="str">
        <f>IF(H55="M",IF(P55&lt;&gt;4,"",VLOOKUP(CONCATENATE(O55," ",(P55-3)),$W$2:AA55,5,0)),IF(P55&lt;&gt;3,"",VLOOKUP(CONCATENATE(O55," ",(P55-2)),$W$2:AA55,5,0)))</f>
        <v/>
      </c>
      <c r="Y55" s="40" t="str">
        <f>IF(H55="M",IF(P55&lt;&gt;4,"",VLOOKUP(CONCATENATE(O55," ",(P55-2)),$W$2:AA55,5,0)),IF(P55&lt;&gt;3,"",VLOOKUP(CONCATENATE(O55," ",(P55-1)),$W$2:AA55,5,0)))</f>
        <v/>
      </c>
      <c r="Z55" s="40" t="str">
        <f>IF(H55="M",IF(P55&lt;&gt;4,"",VLOOKUP(CONCATENATE(O55," ",(P55-1)),$W$2:AA55,5,0)),IF(P55&lt;&gt;3,"",VLOOKUP(CONCATENATE(O55," ",(P55)),$W$2:AA55,5,0)))</f>
        <v/>
      </c>
      <c r="AA55" s="40" t="str">
        <f t="shared" si="9"/>
        <v>Emily Heap</v>
      </c>
    </row>
    <row r="56" spans="1:27" x14ac:dyDescent="0.3">
      <c r="A56" s="78" t="str">
        <f t="shared" si="0"/>
        <v>M49</v>
      </c>
      <c r="B56" s="78" t="str">
        <f t="shared" si="1"/>
        <v>M556</v>
      </c>
      <c r="C56" s="1">
        <v>55</v>
      </c>
      <c r="D56" s="71">
        <v>54</v>
      </c>
      <c r="E56" s="72">
        <v>57.3</v>
      </c>
      <c r="F56" t="str">
        <f>IF(D56="","",VLOOKUP(D56,ENTRANTS!$A$1:$H$1000,2,0))</f>
        <v>Mark</v>
      </c>
      <c r="G56" t="str">
        <f>IF(D56="","",VLOOKUP(D56,ENTRANTS!$A$1:$H$1000,3,0))</f>
        <v>Wolfenden</v>
      </c>
      <c r="H56" s="1" t="str">
        <f>IF(D56="","",LEFT(VLOOKUP(D56,ENTRANTS!$A$1:$H$1000,5,0),1))</f>
        <v>M</v>
      </c>
      <c r="I56" s="1">
        <f>IF(D56="","",COUNTIF($H$2:H56,H56))</f>
        <v>49</v>
      </c>
      <c r="J56" s="1" t="str">
        <f>IF(D56="","",VLOOKUP(D56,ENTRANTS!$A$1:$H$1000,4,0))</f>
        <v>M55</v>
      </c>
      <c r="K56" s="1">
        <f>IF(D56="","",COUNTIF($J$2:J56,J56))</f>
        <v>6</v>
      </c>
      <c r="L56" t="str">
        <f>IF(D56="","",VLOOKUP(D56,ENTRANTS!$A$1:$H$1000,6,0))</f>
        <v>Ramsbottom RC</v>
      </c>
      <c r="M56" s="99" t="str">
        <f t="shared" si="6"/>
        <v/>
      </c>
      <c r="N56" s="38"/>
      <c r="O56" s="5" t="str">
        <f t="shared" si="7"/>
        <v>M Ramsbottom RC</v>
      </c>
      <c r="P56" s="6">
        <f>IF(D56="","",COUNTIF($O$2:O56,O56))</f>
        <v>4</v>
      </c>
      <c r="Q56" s="7">
        <f t="shared" si="10"/>
        <v>4</v>
      </c>
      <c r="R56" s="42">
        <f>IF(AND(P56=4,H56="M",NOT(L56="Unattached")),SUMIF(O$2:O56,O56,I$2:I56),"")</f>
        <v>128</v>
      </c>
      <c r="S56" s="7" t="str">
        <f t="shared" si="11"/>
        <v/>
      </c>
      <c r="T56" s="42" t="str">
        <f>IF(AND(P56=3,H56="F",NOT(L56="Unattached")),SUMIF(O$2:O56,O56,I$2:I56),"")</f>
        <v/>
      </c>
      <c r="U56" s="8" t="str">
        <f t="shared" si="4"/>
        <v>Ramsbottom RC</v>
      </c>
      <c r="V56" s="8" t="str">
        <f t="shared" si="8"/>
        <v>Ramsbottom RC (Ben Jones, Nigel Hartley, Rowan Ardill, Mark Wolfenden)</v>
      </c>
      <c r="W56" s="40" t="str">
        <f t="shared" si="5"/>
        <v>M Ramsbottom RC 4</v>
      </c>
      <c r="X56" s="40" t="str">
        <f>IF(H56="M",IF(P56&lt;&gt;4,"",VLOOKUP(CONCATENATE(O56," ",(P56-3)),$W$2:AA56,5,0)),IF(P56&lt;&gt;3,"",VLOOKUP(CONCATENATE(O56," ",(P56-2)),$W$2:AA56,5,0)))</f>
        <v>Ben Jones</v>
      </c>
      <c r="Y56" s="40" t="str">
        <f>IF(H56="M",IF(P56&lt;&gt;4,"",VLOOKUP(CONCATENATE(O56," ",(P56-2)),$W$2:AA56,5,0)),IF(P56&lt;&gt;3,"",VLOOKUP(CONCATENATE(O56," ",(P56-1)),$W$2:AA56,5,0)))</f>
        <v>Nigel Hartley</v>
      </c>
      <c r="Z56" s="40" t="str">
        <f>IF(H56="M",IF(P56&lt;&gt;4,"",VLOOKUP(CONCATENATE(O56," ",(P56-1)),$W$2:AA56,5,0)),IF(P56&lt;&gt;3,"",VLOOKUP(CONCATENATE(O56," ",(P56)),$W$2:AA56,5,0)))</f>
        <v>Rowan Ardill</v>
      </c>
      <c r="AA56" s="40" t="str">
        <f t="shared" si="9"/>
        <v>Mark Wolfenden</v>
      </c>
    </row>
    <row r="57" spans="1:27" x14ac:dyDescent="0.3">
      <c r="A57" s="78" t="str">
        <f t="shared" si="0"/>
        <v>F7</v>
      </c>
      <c r="B57" s="78" t="str">
        <f t="shared" si="1"/>
        <v>F454</v>
      </c>
      <c r="C57" s="1">
        <v>56</v>
      </c>
      <c r="D57" s="71">
        <v>24</v>
      </c>
      <c r="E57" s="72" t="s">
        <v>186</v>
      </c>
      <c r="F57" t="str">
        <f>IF(D57="","",VLOOKUP(D57,ENTRANTS!$A$1:$H$1000,2,0))</f>
        <v>Lorna</v>
      </c>
      <c r="G57" t="str">
        <f>IF(D57="","",VLOOKUP(D57,ENTRANTS!$A$1:$H$1000,3,0))</f>
        <v>Holt</v>
      </c>
      <c r="H57" s="1" t="str">
        <f>IF(D57="","",LEFT(VLOOKUP(D57,ENTRANTS!$A$1:$H$1000,5,0),1))</f>
        <v>F</v>
      </c>
      <c r="I57" s="1">
        <f>IF(D57="","",COUNTIF($H$2:H57,H57))</f>
        <v>7</v>
      </c>
      <c r="J57" s="1" t="str">
        <f>IF(D57="","",VLOOKUP(D57,ENTRANTS!$A$1:$H$1000,4,0))</f>
        <v>F45</v>
      </c>
      <c r="K57" s="1">
        <f>IF(D57="","",COUNTIF($J$2:J57,J57))</f>
        <v>4</v>
      </c>
      <c r="L57" t="str">
        <f>IF(D57="","",VLOOKUP(D57,ENTRANTS!$A$1:$H$1000,6,0))</f>
        <v>Rossendale Harriers</v>
      </c>
      <c r="M57" s="99" t="str">
        <f t="shared" si="6"/>
        <v/>
      </c>
      <c r="N57" s="38"/>
      <c r="O57" s="5" t="str">
        <f t="shared" si="7"/>
        <v>F Rossendale Harriers</v>
      </c>
      <c r="P57" s="6">
        <f>IF(D57="","",COUNTIF($O$2:O57,O57))</f>
        <v>3</v>
      </c>
      <c r="Q57" s="7" t="str">
        <f t="shared" si="10"/>
        <v/>
      </c>
      <c r="R57" s="42" t="str">
        <f>IF(AND(P57=4,H57="M",NOT(L57="Unattached")),SUMIF(O$2:O57,O57,I$2:I57),"")</f>
        <v/>
      </c>
      <c r="S57" s="7">
        <f t="shared" si="11"/>
        <v>1</v>
      </c>
      <c r="T57" s="42">
        <f>IF(AND(P57=3,H57="F",NOT(L57="Unattached")),SUMIF(O$2:O57,O57,I$2:I57),"")</f>
        <v>11</v>
      </c>
      <c r="U57" s="8" t="str">
        <f t="shared" si="4"/>
        <v>Rossendale Harriers</v>
      </c>
      <c r="V57" s="8" t="str">
        <f t="shared" si="8"/>
        <v>Rossendale Harriers (Heather Dalgleish, Michelle Young, Lorna Holt)</v>
      </c>
      <c r="W57" s="40" t="str">
        <f t="shared" si="5"/>
        <v>F Rossendale Harriers 3</v>
      </c>
      <c r="X57" s="40" t="str">
        <f>IF(H57="M",IF(P57&lt;&gt;4,"",VLOOKUP(CONCATENATE(O57," ",(P57-3)),$W$2:AA57,5,0)),IF(P57&lt;&gt;3,"",VLOOKUP(CONCATENATE(O57," ",(P57-2)),$W$2:AA57,5,0)))</f>
        <v>Heather Dalgleish</v>
      </c>
      <c r="Y57" s="40" t="str">
        <f>IF(H57="M",IF(P57&lt;&gt;4,"",VLOOKUP(CONCATENATE(O57," ",(P57-2)),$W$2:AA57,5,0)),IF(P57&lt;&gt;3,"",VLOOKUP(CONCATENATE(O57," ",(P57-1)),$W$2:AA57,5,0)))</f>
        <v>Michelle Young</v>
      </c>
      <c r="Z57" s="40" t="str">
        <f>IF(H57="M",IF(P57&lt;&gt;4,"",VLOOKUP(CONCATENATE(O57," ",(P57-1)),$W$2:AA57,5,0)),IF(P57&lt;&gt;3,"",VLOOKUP(CONCATENATE(O57," ",(P57)),$W$2:AA57,5,0)))</f>
        <v>Lorna Holt</v>
      </c>
      <c r="AA57" s="40" t="str">
        <f t="shared" si="9"/>
        <v>Lorna Holt</v>
      </c>
    </row>
    <row r="58" spans="1:27" x14ac:dyDescent="0.3">
      <c r="A58" s="78" t="str">
        <f t="shared" si="0"/>
        <v>F8</v>
      </c>
      <c r="B58" s="78" t="str">
        <f t="shared" si="1"/>
        <v>F551</v>
      </c>
      <c r="C58" s="1">
        <v>57</v>
      </c>
      <c r="D58" s="71">
        <v>44</v>
      </c>
      <c r="E58" s="72" t="s">
        <v>187</v>
      </c>
      <c r="F58" t="str">
        <f>IF(D58="","",VLOOKUP(D58,ENTRANTS!$A$1:$H$1000,2,0))</f>
        <v>Hilary</v>
      </c>
      <c r="G58" t="str">
        <f>IF(D58="","",VLOOKUP(D58,ENTRANTS!$A$1:$H$1000,3,0))</f>
        <v>Farren</v>
      </c>
      <c r="H58" s="1" t="str">
        <f>IF(D58="","",LEFT(VLOOKUP(D58,ENTRANTS!$A$1:$H$1000,5,0),1))</f>
        <v>F</v>
      </c>
      <c r="I58" s="1">
        <f>IF(D58="","",COUNTIF($H$2:H58,H58))</f>
        <v>8</v>
      </c>
      <c r="J58" s="1" t="str">
        <f>IF(D58="","",VLOOKUP(D58,ENTRANTS!$A$1:$H$1000,4,0))</f>
        <v>F55</v>
      </c>
      <c r="K58" s="1">
        <f>IF(D58="","",COUNTIF($J$2:J58,J58))</f>
        <v>1</v>
      </c>
      <c r="L58" t="str">
        <f>IF(D58="","",VLOOKUP(D58,ENTRANTS!$A$1:$H$1000,6,0))</f>
        <v>Rossendale Harriers</v>
      </c>
      <c r="M58" s="99" t="str">
        <f t="shared" si="6"/>
        <v/>
      </c>
      <c r="N58" s="38"/>
      <c r="O58" s="5" t="str">
        <f t="shared" si="7"/>
        <v>F Rossendale Harriers</v>
      </c>
      <c r="P58" s="6">
        <f>IF(D58="","",COUNTIF($O$2:O58,O58))</f>
        <v>4</v>
      </c>
      <c r="Q58" s="7" t="str">
        <f t="shared" si="10"/>
        <v/>
      </c>
      <c r="R58" s="42" t="str">
        <f>IF(AND(P58=4,H58="M",NOT(L58="Unattached")),SUMIF(O$2:O58,O58,I$2:I58),"")</f>
        <v/>
      </c>
      <c r="S58" s="7" t="str">
        <f t="shared" si="11"/>
        <v/>
      </c>
      <c r="T58" s="42" t="str">
        <f>IF(AND(P58=3,H58="F",NOT(L58="Unattached")),SUMIF(O$2:O58,O58,I$2:I58),"")</f>
        <v/>
      </c>
      <c r="U58" s="8" t="str">
        <f t="shared" si="4"/>
        <v/>
      </c>
      <c r="V58" s="8" t="str">
        <f t="shared" si="8"/>
        <v/>
      </c>
      <c r="W58" s="40" t="str">
        <f t="shared" si="5"/>
        <v>F Rossendale Harriers 4</v>
      </c>
      <c r="X58" s="40" t="str">
        <f>IF(H58="M",IF(P58&lt;&gt;4,"",VLOOKUP(CONCATENATE(O58," ",(P58-3)),$W$2:AA58,5,0)),IF(P58&lt;&gt;3,"",VLOOKUP(CONCATENATE(O58," ",(P58-2)),$W$2:AA58,5,0)))</f>
        <v/>
      </c>
      <c r="Y58" s="40" t="str">
        <f>IF(H58="M",IF(P58&lt;&gt;4,"",VLOOKUP(CONCATENATE(O58," ",(P58-2)),$W$2:AA58,5,0)),IF(P58&lt;&gt;3,"",VLOOKUP(CONCATENATE(O58," ",(P58-1)),$W$2:AA58,5,0)))</f>
        <v/>
      </c>
      <c r="Z58" s="40" t="str">
        <f>IF(H58="M",IF(P58&lt;&gt;4,"",VLOOKUP(CONCATENATE(O58," ",(P58-1)),$W$2:AA58,5,0)),IF(P58&lt;&gt;3,"",VLOOKUP(CONCATENATE(O58," ",(P58)),$W$2:AA58,5,0)))</f>
        <v/>
      </c>
      <c r="AA58" s="40" t="str">
        <f t="shared" si="9"/>
        <v>Hilary Farren</v>
      </c>
    </row>
    <row r="59" spans="1:27" x14ac:dyDescent="0.3">
      <c r="A59" s="78" t="str">
        <f t="shared" si="0"/>
        <v/>
      </c>
      <c r="B59" s="78" t="str">
        <f t="shared" si="1"/>
        <v/>
      </c>
      <c r="C59" s="1">
        <v>58</v>
      </c>
      <c r="E59" s="72"/>
      <c r="F59" t="str">
        <f>IF(D59="","",VLOOKUP(D59,ENTRANTS!$A$1:$H$1000,2,0))</f>
        <v/>
      </c>
      <c r="G59" t="str">
        <f>IF(D59="","",VLOOKUP(D59,ENTRANTS!$A$1:$H$1000,3,0))</f>
        <v/>
      </c>
      <c r="H59" s="1" t="str">
        <f>IF(D59="","",LEFT(VLOOKUP(D59,ENTRANTS!$A$1:$H$1000,5,0),1))</f>
        <v/>
      </c>
      <c r="I59" s="1" t="str">
        <f>IF(D59="","",COUNTIF($H$2:H59,H59))</f>
        <v/>
      </c>
      <c r="J59" s="1" t="str">
        <f>IF(D59="","",VLOOKUP(D59,ENTRANTS!$A$1:$H$1000,4,0))</f>
        <v/>
      </c>
      <c r="K59" s="1" t="str">
        <f>IF(D59="","",COUNTIF($J$2:J59,J59))</f>
        <v/>
      </c>
      <c r="L59" t="str">
        <f>IF(D59="","",VLOOKUP(D59,ENTRANTS!$A$1:$H$1000,6,0))</f>
        <v/>
      </c>
      <c r="M59" s="99" t="str">
        <f t="shared" si="6"/>
        <v/>
      </c>
      <c r="N59" s="38"/>
      <c r="O59" s="5" t="str">
        <f t="shared" si="7"/>
        <v/>
      </c>
      <c r="P59" s="6" t="str">
        <f>IF(D59="","",COUNTIF($O$2:O59,O59))</f>
        <v/>
      </c>
      <c r="Q59" s="7" t="str">
        <f t="shared" si="10"/>
        <v/>
      </c>
      <c r="R59" s="42" t="str">
        <f>IF(AND(P59=4,H59="M",NOT(L59="Unattached")),SUMIF(O$2:O59,O59,I$2:I59),"")</f>
        <v/>
      </c>
      <c r="S59" s="7" t="str">
        <f t="shared" si="11"/>
        <v/>
      </c>
      <c r="T59" s="42" t="str">
        <f>IF(AND(P59=3,H59="F",NOT(L59="Unattached")),SUMIF(O$2:O59,O59,I$2:I59),"")</f>
        <v/>
      </c>
      <c r="U59" s="8" t="str">
        <f t="shared" si="4"/>
        <v/>
      </c>
      <c r="V59" s="8" t="str">
        <f t="shared" si="8"/>
        <v/>
      </c>
      <c r="W59" s="40" t="str">
        <f t="shared" si="5"/>
        <v xml:space="preserve"> </v>
      </c>
      <c r="X59" s="40" t="str">
        <f>IF(H59="M",IF(P59&lt;&gt;4,"",VLOOKUP(CONCATENATE(O59," ",(P59-3)),$W$2:AA59,5,0)),IF(P59&lt;&gt;3,"",VLOOKUP(CONCATENATE(O59," ",(P59-2)),$W$2:AA59,5,0)))</f>
        <v/>
      </c>
      <c r="Y59" s="40" t="str">
        <f>IF(H59="M",IF(P59&lt;&gt;4,"",VLOOKUP(CONCATENATE(O59," ",(P59-2)),$W$2:AA59,5,0)),IF(P59&lt;&gt;3,"",VLOOKUP(CONCATENATE(O59," ",(P59-1)),$W$2:AA59,5,0)))</f>
        <v/>
      </c>
      <c r="Z59" s="40" t="str">
        <f>IF(H59="M",IF(P59&lt;&gt;4,"",VLOOKUP(CONCATENATE(O59," ",(P59-1)),$W$2:AA59,5,0)),IF(P59&lt;&gt;3,"",VLOOKUP(CONCATENATE(O59," ",(P59)),$W$2:AA59,5,0)))</f>
        <v/>
      </c>
      <c r="AA59" s="40" t="str">
        <f t="shared" si="9"/>
        <v/>
      </c>
    </row>
    <row r="60" spans="1:27" x14ac:dyDescent="0.3">
      <c r="A60" s="78" t="str">
        <f t="shared" si="0"/>
        <v/>
      </c>
      <c r="B60" s="78" t="str">
        <f t="shared" si="1"/>
        <v/>
      </c>
      <c r="C60" s="1">
        <v>59</v>
      </c>
      <c r="E60" s="72"/>
      <c r="F60" t="str">
        <f>IF(D60="","",VLOOKUP(D60,ENTRANTS!$A$1:$H$1000,2,0))</f>
        <v/>
      </c>
      <c r="G60" t="str">
        <f>IF(D60="","",VLOOKUP(D60,ENTRANTS!$A$1:$H$1000,3,0))</f>
        <v/>
      </c>
      <c r="H60" s="1" t="str">
        <f>IF(D60="","",LEFT(VLOOKUP(D60,ENTRANTS!$A$1:$H$1000,5,0),1))</f>
        <v/>
      </c>
      <c r="I60" s="1" t="str">
        <f>IF(D60="","",COUNTIF($H$2:H60,H60))</f>
        <v/>
      </c>
      <c r="J60" s="1" t="str">
        <f>IF(D60="","",VLOOKUP(D60,ENTRANTS!$A$1:$H$1000,4,0))</f>
        <v/>
      </c>
      <c r="K60" s="1" t="str">
        <f>IF(D60="","",COUNTIF($J$2:J60,J60))</f>
        <v/>
      </c>
      <c r="L60" t="str">
        <f>IF(D60="","",VLOOKUP(D60,ENTRANTS!$A$1:$H$1000,6,0))</f>
        <v/>
      </c>
      <c r="M60" s="99" t="str">
        <f t="shared" si="6"/>
        <v/>
      </c>
      <c r="N60" s="38"/>
      <c r="O60" s="5" t="str">
        <f t="shared" si="7"/>
        <v/>
      </c>
      <c r="P60" s="6" t="str">
        <f>IF(D60="","",COUNTIF($O$2:O60,O60))</f>
        <v/>
      </c>
      <c r="Q60" s="7" t="str">
        <f t="shared" si="10"/>
        <v/>
      </c>
      <c r="R60" s="42" t="str">
        <f>IF(AND(P60=4,H60="M",NOT(L60="Unattached")),SUMIF(O$2:O60,O60,I$2:I60),"")</f>
        <v/>
      </c>
      <c r="S60" s="7" t="str">
        <f t="shared" si="11"/>
        <v/>
      </c>
      <c r="T60" s="42" t="str">
        <f>IF(AND(P60=3,H60="F",NOT(L60="Unattached")),SUMIF(O$2:O60,O60,I$2:I60),"")</f>
        <v/>
      </c>
      <c r="U60" s="8" t="str">
        <f t="shared" si="4"/>
        <v/>
      </c>
      <c r="V60" s="8" t="str">
        <f t="shared" si="8"/>
        <v/>
      </c>
      <c r="W60" s="40" t="str">
        <f t="shared" si="5"/>
        <v xml:space="preserve"> </v>
      </c>
      <c r="X60" s="40" t="str">
        <f>IF(H60="M",IF(P60&lt;&gt;4,"",VLOOKUP(CONCATENATE(O60," ",(P60-3)),$W$2:AA60,5,0)),IF(P60&lt;&gt;3,"",VLOOKUP(CONCATENATE(O60," ",(P60-2)),$W$2:AA60,5,0)))</f>
        <v/>
      </c>
      <c r="Y60" s="40" t="str">
        <f>IF(H60="M",IF(P60&lt;&gt;4,"",VLOOKUP(CONCATENATE(O60," ",(P60-2)),$W$2:AA60,5,0)),IF(P60&lt;&gt;3,"",VLOOKUP(CONCATENATE(O60," ",(P60-1)),$W$2:AA60,5,0)))</f>
        <v/>
      </c>
      <c r="Z60" s="40" t="str">
        <f>IF(H60="M",IF(P60&lt;&gt;4,"",VLOOKUP(CONCATENATE(O60," ",(P60-1)),$W$2:AA60,5,0)),IF(P60&lt;&gt;3,"",VLOOKUP(CONCATENATE(O60," ",(P60)),$W$2:AA60,5,0)))</f>
        <v/>
      </c>
      <c r="AA60" s="40" t="str">
        <f t="shared" si="9"/>
        <v/>
      </c>
    </row>
    <row r="61" spans="1:27" x14ac:dyDescent="0.3">
      <c r="A61" s="78" t="str">
        <f t="shared" si="0"/>
        <v/>
      </c>
      <c r="B61" s="78" t="str">
        <f t="shared" si="1"/>
        <v/>
      </c>
      <c r="C61" s="1">
        <v>60</v>
      </c>
      <c r="E61" s="72"/>
      <c r="F61" t="str">
        <f>IF(D61="","",VLOOKUP(D61,ENTRANTS!$A$1:$H$1000,2,0))</f>
        <v/>
      </c>
      <c r="G61" t="str">
        <f>IF(D61="","",VLOOKUP(D61,ENTRANTS!$A$1:$H$1000,3,0))</f>
        <v/>
      </c>
      <c r="H61" s="1" t="str">
        <f>IF(D61="","",LEFT(VLOOKUP(D61,ENTRANTS!$A$1:$H$1000,5,0),1))</f>
        <v/>
      </c>
      <c r="I61" s="1" t="str">
        <f>IF(D61="","",COUNTIF($H$2:H61,H61))</f>
        <v/>
      </c>
      <c r="J61" s="1" t="str">
        <f>IF(D61="","",VLOOKUP(D61,ENTRANTS!$A$1:$H$1000,4,0))</f>
        <v/>
      </c>
      <c r="K61" s="1" t="str">
        <f>IF(D61="","",COUNTIF($J$2:J61,J61))</f>
        <v/>
      </c>
      <c r="L61" t="str">
        <f>IF(D61="","",VLOOKUP(D61,ENTRANTS!$A$1:$H$1000,6,0))</f>
        <v/>
      </c>
      <c r="M61" s="99" t="str">
        <f t="shared" si="6"/>
        <v/>
      </c>
      <c r="N61" s="38"/>
      <c r="O61" s="5" t="str">
        <f t="shared" si="7"/>
        <v/>
      </c>
      <c r="P61" s="6" t="str">
        <f>IF(D61="","",COUNTIF($O$2:O61,O61))</f>
        <v/>
      </c>
      <c r="Q61" s="7" t="str">
        <f t="shared" si="10"/>
        <v/>
      </c>
      <c r="R61" s="42" t="str">
        <f>IF(AND(P61=4,H61="M",NOT(L61="Unattached")),SUMIF(O$2:O61,O61,I$2:I61),"")</f>
        <v/>
      </c>
      <c r="S61" s="7" t="str">
        <f t="shared" si="11"/>
        <v/>
      </c>
      <c r="T61" s="42" t="str">
        <f>IF(AND(P61=3,H61="F",NOT(L61="Unattached")),SUMIF(O$2:O61,O61,I$2:I61),"")</f>
        <v/>
      </c>
      <c r="U61" s="8" t="str">
        <f t="shared" si="4"/>
        <v/>
      </c>
      <c r="V61" s="8" t="str">
        <f t="shared" si="8"/>
        <v/>
      </c>
      <c r="W61" s="40" t="str">
        <f t="shared" si="5"/>
        <v xml:space="preserve"> </v>
      </c>
      <c r="X61" s="40" t="str">
        <f>IF(H61="M",IF(P61&lt;&gt;4,"",VLOOKUP(CONCATENATE(O61," ",(P61-3)),$W$2:AA61,5,0)),IF(P61&lt;&gt;3,"",VLOOKUP(CONCATENATE(O61," ",(P61-2)),$W$2:AA61,5,0)))</f>
        <v/>
      </c>
      <c r="Y61" s="40" t="str">
        <f>IF(H61="M",IF(P61&lt;&gt;4,"",VLOOKUP(CONCATENATE(O61," ",(P61-2)),$W$2:AA61,5,0)),IF(P61&lt;&gt;3,"",VLOOKUP(CONCATENATE(O61," ",(P61-1)),$W$2:AA61,5,0)))</f>
        <v/>
      </c>
      <c r="Z61" s="40" t="str">
        <f>IF(H61="M",IF(P61&lt;&gt;4,"",VLOOKUP(CONCATENATE(O61," ",(P61-1)),$W$2:AA61,5,0)),IF(P61&lt;&gt;3,"",VLOOKUP(CONCATENATE(O61," ",(P61)),$W$2:AA61,5,0)))</f>
        <v/>
      </c>
      <c r="AA61" s="40" t="str">
        <f t="shared" si="9"/>
        <v/>
      </c>
    </row>
    <row r="62" spans="1:27" x14ac:dyDescent="0.3">
      <c r="A62" s="78" t="str">
        <f t="shared" si="0"/>
        <v/>
      </c>
      <c r="B62" s="78" t="str">
        <f t="shared" si="1"/>
        <v/>
      </c>
      <c r="C62" s="1">
        <v>61</v>
      </c>
      <c r="E62" s="72"/>
      <c r="F62" t="str">
        <f>IF(D62="","",VLOOKUP(D62,ENTRANTS!$A$1:$H$1000,2,0))</f>
        <v/>
      </c>
      <c r="G62" t="str">
        <f>IF(D62="","",VLOOKUP(D62,ENTRANTS!$A$1:$H$1000,3,0))</f>
        <v/>
      </c>
      <c r="H62" s="1" t="str">
        <f>IF(D62="","",LEFT(VLOOKUP(D62,ENTRANTS!$A$1:$H$1000,5,0),1))</f>
        <v/>
      </c>
      <c r="I62" s="1" t="str">
        <f>IF(D62="","",COUNTIF($H$2:H62,H62))</f>
        <v/>
      </c>
      <c r="J62" s="1" t="str">
        <f>IF(D62="","",VLOOKUP(D62,ENTRANTS!$A$1:$H$1000,4,0))</f>
        <v/>
      </c>
      <c r="K62" s="1" t="str">
        <f>IF(D62="","",COUNTIF($J$2:J62,J62))</f>
        <v/>
      </c>
      <c r="L62" t="str">
        <f>IF(D62="","",VLOOKUP(D62,ENTRANTS!$A$1:$H$1000,6,0))</f>
        <v/>
      </c>
      <c r="M62" s="99" t="str">
        <f t="shared" si="6"/>
        <v/>
      </c>
      <c r="N62" s="38"/>
      <c r="O62" s="5" t="str">
        <f t="shared" si="7"/>
        <v/>
      </c>
      <c r="P62" s="6" t="str">
        <f>IF(D62="","",COUNTIF($O$2:O62,O62))</f>
        <v/>
      </c>
      <c r="Q62" s="7" t="str">
        <f t="shared" si="10"/>
        <v/>
      </c>
      <c r="R62" s="42" t="str">
        <f>IF(AND(P62=4,H62="M",NOT(L62="Unattached")),SUMIF(O$2:O62,O62,I$2:I62),"")</f>
        <v/>
      </c>
      <c r="S62" s="7" t="str">
        <f t="shared" si="11"/>
        <v/>
      </c>
      <c r="T62" s="42" t="str">
        <f>IF(AND(P62=3,H62="F",NOT(L62="Unattached")),SUMIF(O$2:O62,O62,I$2:I62),"")</f>
        <v/>
      </c>
      <c r="U62" s="8" t="str">
        <f t="shared" si="4"/>
        <v/>
      </c>
      <c r="V62" s="8" t="str">
        <f t="shared" si="8"/>
        <v/>
      </c>
      <c r="W62" s="40" t="str">
        <f t="shared" si="5"/>
        <v xml:space="preserve"> </v>
      </c>
      <c r="X62" s="40" t="str">
        <f>IF(H62="M",IF(P62&lt;&gt;4,"",VLOOKUP(CONCATENATE(O62," ",(P62-3)),$W$2:AA62,5,0)),IF(P62&lt;&gt;3,"",VLOOKUP(CONCATENATE(O62," ",(P62-2)),$W$2:AA62,5,0)))</f>
        <v/>
      </c>
      <c r="Y62" s="40" t="str">
        <f>IF(H62="M",IF(P62&lt;&gt;4,"",VLOOKUP(CONCATENATE(O62," ",(P62-2)),$W$2:AA62,5,0)),IF(P62&lt;&gt;3,"",VLOOKUP(CONCATENATE(O62," ",(P62-1)),$W$2:AA62,5,0)))</f>
        <v/>
      </c>
      <c r="Z62" s="40" t="str">
        <f>IF(H62="M",IF(P62&lt;&gt;4,"",VLOOKUP(CONCATENATE(O62," ",(P62-1)),$W$2:AA62,5,0)),IF(P62&lt;&gt;3,"",VLOOKUP(CONCATENATE(O62," ",(P62)),$W$2:AA62,5,0)))</f>
        <v/>
      </c>
      <c r="AA62" s="40" t="str">
        <f t="shared" si="9"/>
        <v/>
      </c>
    </row>
    <row r="63" spans="1:27" x14ac:dyDescent="0.3">
      <c r="A63" s="78" t="str">
        <f t="shared" si="0"/>
        <v/>
      </c>
      <c r="B63" s="78" t="str">
        <f t="shared" si="1"/>
        <v/>
      </c>
      <c r="C63" s="1">
        <v>62</v>
      </c>
      <c r="E63" s="72"/>
      <c r="F63" t="str">
        <f>IF(D63="","",VLOOKUP(D63,ENTRANTS!$A$1:$H$1000,2,0))</f>
        <v/>
      </c>
      <c r="G63" t="str">
        <f>IF(D63="","",VLOOKUP(D63,ENTRANTS!$A$1:$H$1000,3,0))</f>
        <v/>
      </c>
      <c r="H63" s="1" t="str">
        <f>IF(D63="","",LEFT(VLOOKUP(D63,ENTRANTS!$A$1:$H$1000,5,0),1))</f>
        <v/>
      </c>
      <c r="I63" s="1" t="str">
        <f>IF(D63="","",COUNTIF($H$2:H63,H63))</f>
        <v/>
      </c>
      <c r="J63" s="1" t="str">
        <f>IF(D63="","",VLOOKUP(D63,ENTRANTS!$A$1:$H$1000,4,0))</f>
        <v/>
      </c>
      <c r="K63" s="1" t="str">
        <f>IF(D63="","",COUNTIF($J$2:J63,J63))</f>
        <v/>
      </c>
      <c r="L63" t="str">
        <f>IF(D63="","",VLOOKUP(D63,ENTRANTS!$A$1:$H$1000,6,0))</f>
        <v/>
      </c>
      <c r="M63" s="99" t="str">
        <f t="shared" si="6"/>
        <v/>
      </c>
      <c r="N63" s="38"/>
      <c r="O63" s="5" t="str">
        <f t="shared" si="7"/>
        <v/>
      </c>
      <c r="P63" s="6" t="str">
        <f>IF(D63="","",COUNTIF($O$2:O63,O63))</f>
        <v/>
      </c>
      <c r="Q63" s="7" t="str">
        <f t="shared" si="10"/>
        <v/>
      </c>
      <c r="R63" s="42" t="str">
        <f>IF(AND(P63=4,H63="M",NOT(L63="Unattached")),SUMIF(O$2:O63,O63,I$2:I63),"")</f>
        <v/>
      </c>
      <c r="S63" s="7" t="str">
        <f t="shared" si="11"/>
        <v/>
      </c>
      <c r="T63" s="42" t="str">
        <f>IF(AND(P63=3,H63="F",NOT(L63="Unattached")),SUMIF(O$2:O63,O63,I$2:I63),"")</f>
        <v/>
      </c>
      <c r="U63" s="8" t="str">
        <f t="shared" si="4"/>
        <v/>
      </c>
      <c r="V63" s="8" t="str">
        <f t="shared" si="8"/>
        <v/>
      </c>
      <c r="W63" s="40" t="str">
        <f t="shared" si="5"/>
        <v xml:space="preserve"> </v>
      </c>
      <c r="X63" s="40" t="str">
        <f>IF(H63="M",IF(P63&lt;&gt;4,"",VLOOKUP(CONCATENATE(O63," ",(P63-3)),$W$2:AA63,5,0)),IF(P63&lt;&gt;3,"",VLOOKUP(CONCATENATE(O63," ",(P63-2)),$W$2:AA63,5,0)))</f>
        <v/>
      </c>
      <c r="Y63" s="40" t="str">
        <f>IF(H63="M",IF(P63&lt;&gt;4,"",VLOOKUP(CONCATENATE(O63," ",(P63-2)),$W$2:AA63,5,0)),IF(P63&lt;&gt;3,"",VLOOKUP(CONCATENATE(O63," ",(P63-1)),$W$2:AA63,5,0)))</f>
        <v/>
      </c>
      <c r="Z63" s="40" t="str">
        <f>IF(H63="M",IF(P63&lt;&gt;4,"",VLOOKUP(CONCATENATE(O63," ",(P63-1)),$W$2:AA63,5,0)),IF(P63&lt;&gt;3,"",VLOOKUP(CONCATENATE(O63," ",(P63)),$W$2:AA63,5,0)))</f>
        <v/>
      </c>
      <c r="AA63" s="40" t="str">
        <f t="shared" si="9"/>
        <v/>
      </c>
    </row>
    <row r="64" spans="1:27" x14ac:dyDescent="0.3">
      <c r="A64" s="78" t="str">
        <f t="shared" si="0"/>
        <v/>
      </c>
      <c r="B64" s="78" t="str">
        <f t="shared" si="1"/>
        <v/>
      </c>
      <c r="C64" s="1">
        <v>63</v>
      </c>
      <c r="E64" s="72"/>
      <c r="F64" t="str">
        <f>IF(D64="","",VLOOKUP(D64,ENTRANTS!$A$1:$H$1000,2,0))</f>
        <v/>
      </c>
      <c r="G64" t="str">
        <f>IF(D64="","",VLOOKUP(D64,ENTRANTS!$A$1:$H$1000,3,0))</f>
        <v/>
      </c>
      <c r="H64" s="1" t="str">
        <f>IF(D64="","",LEFT(VLOOKUP(D64,ENTRANTS!$A$1:$H$1000,5,0),1))</f>
        <v/>
      </c>
      <c r="I64" s="1" t="str">
        <f>IF(D64="","",COUNTIF($H$2:H64,H64))</f>
        <v/>
      </c>
      <c r="J64" s="1" t="str">
        <f>IF(D64="","",VLOOKUP(D64,ENTRANTS!$A$1:$H$1000,4,0))</f>
        <v/>
      </c>
      <c r="K64" s="1" t="str">
        <f>IF(D64="","",COUNTIF($J$2:J64,J64))</f>
        <v/>
      </c>
      <c r="L64" t="str">
        <f>IF(D64="","",VLOOKUP(D64,ENTRANTS!$A$1:$H$1000,6,0))</f>
        <v/>
      </c>
      <c r="M64" s="99" t="str">
        <f t="shared" si="6"/>
        <v/>
      </c>
      <c r="N64" s="38"/>
      <c r="O64" s="5" t="str">
        <f t="shared" si="7"/>
        <v/>
      </c>
      <c r="P64" s="6" t="str">
        <f>IF(D64="","",COUNTIF($O$2:O64,O64))</f>
        <v/>
      </c>
      <c r="Q64" s="7" t="str">
        <f t="shared" si="10"/>
        <v/>
      </c>
      <c r="R64" s="42" t="str">
        <f>IF(AND(P64=4,H64="M",NOT(L64="Unattached")),SUMIF(O$2:O64,O64,I$2:I64),"")</f>
        <v/>
      </c>
      <c r="S64" s="7" t="str">
        <f t="shared" si="11"/>
        <v/>
      </c>
      <c r="T64" s="42" t="str">
        <f>IF(AND(P64=3,H64="F",NOT(L64="Unattached")),SUMIF(O$2:O64,O64,I$2:I64),"")</f>
        <v/>
      </c>
      <c r="U64" s="8" t="str">
        <f t="shared" si="4"/>
        <v/>
      </c>
      <c r="V64" s="8" t="str">
        <f t="shared" si="8"/>
        <v/>
      </c>
      <c r="W64" s="40" t="str">
        <f t="shared" si="5"/>
        <v xml:space="preserve"> </v>
      </c>
      <c r="X64" s="40" t="str">
        <f>IF(H64="M",IF(P64&lt;&gt;4,"",VLOOKUP(CONCATENATE(O64," ",(P64-3)),$W$2:AA64,5,0)),IF(P64&lt;&gt;3,"",VLOOKUP(CONCATENATE(O64," ",(P64-2)),$W$2:AA64,5,0)))</f>
        <v/>
      </c>
      <c r="Y64" s="40" t="str">
        <f>IF(H64="M",IF(P64&lt;&gt;4,"",VLOOKUP(CONCATENATE(O64," ",(P64-2)),$W$2:AA64,5,0)),IF(P64&lt;&gt;3,"",VLOOKUP(CONCATENATE(O64," ",(P64-1)),$W$2:AA64,5,0)))</f>
        <v/>
      </c>
      <c r="Z64" s="40" t="str">
        <f>IF(H64="M",IF(P64&lt;&gt;4,"",VLOOKUP(CONCATENATE(O64," ",(P64-1)),$W$2:AA64,5,0)),IF(P64&lt;&gt;3,"",VLOOKUP(CONCATENATE(O64," ",(P64)),$W$2:AA64,5,0)))</f>
        <v/>
      </c>
      <c r="AA64" s="40" t="str">
        <f t="shared" si="9"/>
        <v/>
      </c>
    </row>
    <row r="65" spans="1:27" x14ac:dyDescent="0.3">
      <c r="A65" s="78" t="str">
        <f t="shared" si="0"/>
        <v/>
      </c>
      <c r="B65" s="78" t="str">
        <f t="shared" si="1"/>
        <v/>
      </c>
      <c r="C65" s="1">
        <v>64</v>
      </c>
      <c r="E65" s="72"/>
      <c r="F65" t="str">
        <f>IF(D65="","",VLOOKUP(D65,ENTRANTS!$A$1:$H$1000,2,0))</f>
        <v/>
      </c>
      <c r="G65" t="str">
        <f>IF(D65="","",VLOOKUP(D65,ENTRANTS!$A$1:$H$1000,3,0))</f>
        <v/>
      </c>
      <c r="H65" s="1" t="str">
        <f>IF(D65="","",LEFT(VLOOKUP(D65,ENTRANTS!$A$1:$H$1000,5,0),1))</f>
        <v/>
      </c>
      <c r="I65" s="1" t="str">
        <f>IF(D65="","",COUNTIF($H$2:H65,H65))</f>
        <v/>
      </c>
      <c r="J65" s="1" t="str">
        <f>IF(D65="","",VLOOKUP(D65,ENTRANTS!$A$1:$H$1000,4,0))</f>
        <v/>
      </c>
      <c r="K65" s="1" t="str">
        <f>IF(D65="","",COUNTIF($J$2:J65,J65))</f>
        <v/>
      </c>
      <c r="L65" t="str">
        <f>IF(D65="","",VLOOKUP(D65,ENTRANTS!$A$1:$H$1000,6,0))</f>
        <v/>
      </c>
      <c r="M65" s="99" t="str">
        <f t="shared" si="6"/>
        <v/>
      </c>
      <c r="N65" s="38"/>
      <c r="O65" s="5" t="str">
        <f t="shared" si="7"/>
        <v/>
      </c>
      <c r="P65" s="6" t="str">
        <f>IF(D65="","",COUNTIF($O$2:O65,O65))</f>
        <v/>
      </c>
      <c r="Q65" s="7" t="str">
        <f t="shared" si="10"/>
        <v/>
      </c>
      <c r="R65" s="42" t="str">
        <f>IF(AND(P65=4,H65="M",NOT(L65="Unattached")),SUMIF(O$2:O65,O65,I$2:I65),"")</f>
        <v/>
      </c>
      <c r="S65" s="7" t="str">
        <f t="shared" si="11"/>
        <v/>
      </c>
      <c r="T65" s="42" t="str">
        <f>IF(AND(P65=3,H65="F",NOT(L65="Unattached")),SUMIF(O$2:O65,O65,I$2:I65),"")</f>
        <v/>
      </c>
      <c r="U65" s="8" t="str">
        <f t="shared" si="4"/>
        <v/>
      </c>
      <c r="V65" s="8" t="str">
        <f t="shared" si="8"/>
        <v/>
      </c>
      <c r="W65" s="40" t="str">
        <f t="shared" si="5"/>
        <v xml:space="preserve"> </v>
      </c>
      <c r="X65" s="40" t="str">
        <f>IF(H65="M",IF(P65&lt;&gt;4,"",VLOOKUP(CONCATENATE(O65," ",(P65-3)),$W$2:AA65,5,0)),IF(P65&lt;&gt;3,"",VLOOKUP(CONCATENATE(O65," ",(P65-2)),$W$2:AA65,5,0)))</f>
        <v/>
      </c>
      <c r="Y65" s="40" t="str">
        <f>IF(H65="M",IF(P65&lt;&gt;4,"",VLOOKUP(CONCATENATE(O65," ",(P65-2)),$W$2:AA65,5,0)),IF(P65&lt;&gt;3,"",VLOOKUP(CONCATENATE(O65," ",(P65-1)),$W$2:AA65,5,0)))</f>
        <v/>
      </c>
      <c r="Z65" s="40" t="str">
        <f>IF(H65="M",IF(P65&lt;&gt;4,"",VLOOKUP(CONCATENATE(O65," ",(P65-1)),$W$2:AA65,5,0)),IF(P65&lt;&gt;3,"",VLOOKUP(CONCATENATE(O65," ",(P65)),$W$2:AA65,5,0)))</f>
        <v/>
      </c>
      <c r="AA65" s="40" t="str">
        <f t="shared" si="9"/>
        <v/>
      </c>
    </row>
    <row r="66" spans="1:27" x14ac:dyDescent="0.3">
      <c r="A66" s="78" t="str">
        <f t="shared" ref="A66:A129" si="12">IF(C66&lt;1,"",CONCATENATE(H66,I66))</f>
        <v/>
      </c>
      <c r="B66" s="78" t="str">
        <f t="shared" ref="B66:B129" si="13">IF(C66&lt;1,"",CONCATENATE(J66,K66))</f>
        <v/>
      </c>
      <c r="C66" s="1">
        <v>65</v>
      </c>
      <c r="E66" s="72"/>
      <c r="F66" t="str">
        <f>IF(D66="","",VLOOKUP(D66,ENTRANTS!$A$1:$H$1000,2,0))</f>
        <v/>
      </c>
      <c r="G66" t="str">
        <f>IF(D66="","",VLOOKUP(D66,ENTRANTS!$A$1:$H$1000,3,0))</f>
        <v/>
      </c>
      <c r="H66" s="1" t="str">
        <f>IF(D66="","",LEFT(VLOOKUP(D66,ENTRANTS!$A$1:$H$1000,5,0),1))</f>
        <v/>
      </c>
      <c r="I66" s="1" t="str">
        <f>IF(D66="","",COUNTIF($H$2:H66,H66))</f>
        <v/>
      </c>
      <c r="J66" s="1" t="str">
        <f>IF(D66="","",VLOOKUP(D66,ENTRANTS!$A$1:$H$1000,4,0))</f>
        <v/>
      </c>
      <c r="K66" s="1" t="str">
        <f>IF(D66="","",COUNTIF($J$2:J66,J66))</f>
        <v/>
      </c>
      <c r="L66" t="str">
        <f>IF(D66="","",VLOOKUP(D66,ENTRANTS!$A$1:$H$1000,6,0))</f>
        <v/>
      </c>
      <c r="M66" s="99" t="str">
        <f t="shared" si="6"/>
        <v/>
      </c>
      <c r="N66" s="38"/>
      <c r="O66" s="5" t="str">
        <f t="shared" si="7"/>
        <v/>
      </c>
      <c r="P66" s="6" t="str">
        <f>IF(D66="","",COUNTIF($O$2:O66,O66))</f>
        <v/>
      </c>
      <c r="Q66" s="7" t="str">
        <f t="shared" si="10"/>
        <v/>
      </c>
      <c r="R66" s="42" t="str">
        <f>IF(AND(P66=4,H66="M",NOT(L66="Unattached")),SUMIF(O$2:O66,O66,I$2:I66),"")</f>
        <v/>
      </c>
      <c r="S66" s="7" t="str">
        <f t="shared" si="11"/>
        <v/>
      </c>
      <c r="T66" s="42" t="str">
        <f>IF(AND(P66=3,H66="F",NOT(L66="Unattached")),SUMIF(O$2:O66,O66,I$2:I66),"")</f>
        <v/>
      </c>
      <c r="U66" s="8" t="str">
        <f t="shared" ref="U66:U129" si="14">IF(AND(L66&lt;&gt;"Unattached",OR(Q66&lt;&gt;"",S66&lt;&gt;"")),L66,"")</f>
        <v/>
      </c>
      <c r="V66" s="8" t="str">
        <f t="shared" si="8"/>
        <v/>
      </c>
      <c r="W66" s="40" t="str">
        <f t="shared" ref="W66:W129" si="15">CONCATENATE(O66," ",P66)</f>
        <v xml:space="preserve"> </v>
      </c>
      <c r="X66" s="40" t="str">
        <f>IF(H66="M",IF(P66&lt;&gt;4,"",VLOOKUP(CONCATENATE(O66," ",(P66-3)),$W$2:AA66,5,0)),IF(P66&lt;&gt;3,"",VLOOKUP(CONCATENATE(O66," ",(P66-2)),$W$2:AA66,5,0)))</f>
        <v/>
      </c>
      <c r="Y66" s="40" t="str">
        <f>IF(H66="M",IF(P66&lt;&gt;4,"",VLOOKUP(CONCATENATE(O66," ",(P66-2)),$W$2:AA66,5,0)),IF(P66&lt;&gt;3,"",VLOOKUP(CONCATENATE(O66," ",(P66-1)),$W$2:AA66,5,0)))</f>
        <v/>
      </c>
      <c r="Z66" s="40" t="str">
        <f>IF(H66="M",IF(P66&lt;&gt;4,"",VLOOKUP(CONCATENATE(O66," ",(P66-1)),$W$2:AA66,5,0)),IF(P66&lt;&gt;3,"",VLOOKUP(CONCATENATE(O66," ",(P66)),$W$2:AA66,5,0)))</f>
        <v/>
      </c>
      <c r="AA66" s="40" t="str">
        <f t="shared" si="9"/>
        <v/>
      </c>
    </row>
    <row r="67" spans="1:27" x14ac:dyDescent="0.3">
      <c r="A67" s="78" t="str">
        <f t="shared" si="12"/>
        <v/>
      </c>
      <c r="B67" s="78" t="str">
        <f t="shared" si="13"/>
        <v/>
      </c>
      <c r="C67" s="1">
        <v>66</v>
      </c>
      <c r="E67" s="72"/>
      <c r="F67" t="str">
        <f>IF(D67="","",VLOOKUP(D67,ENTRANTS!$A$1:$H$1000,2,0))</f>
        <v/>
      </c>
      <c r="G67" t="str">
        <f>IF(D67="","",VLOOKUP(D67,ENTRANTS!$A$1:$H$1000,3,0))</f>
        <v/>
      </c>
      <c r="H67" s="1" t="str">
        <f>IF(D67="","",LEFT(VLOOKUP(D67,ENTRANTS!$A$1:$H$1000,5,0),1))</f>
        <v/>
      </c>
      <c r="I67" s="1" t="str">
        <f>IF(D67="","",COUNTIF($H$2:H67,H67))</f>
        <v/>
      </c>
      <c r="J67" s="1" t="str">
        <f>IF(D67="","",VLOOKUP(D67,ENTRANTS!$A$1:$H$1000,4,0))</f>
        <v/>
      </c>
      <c r="K67" s="1" t="str">
        <f>IF(D67="","",COUNTIF($J$2:J67,J67))</f>
        <v/>
      </c>
      <c r="L67" t="str">
        <f>IF(D67="","",VLOOKUP(D67,ENTRANTS!$A$1:$H$1000,6,0))</f>
        <v/>
      </c>
      <c r="M67" s="99" t="str">
        <f t="shared" ref="M67:M130" si="16">IF(D67&lt;1,"",IF(COUNTIF($D$2:$D$501,D67)=1,"","DUPLICATE"))</f>
        <v/>
      </c>
      <c r="N67" s="38"/>
      <c r="O67" s="5" t="str">
        <f t="shared" ref="O67:O130" si="17">IF(D67="","",CONCATENATE(H67," ",L67))</f>
        <v/>
      </c>
      <c r="P67" s="6" t="str">
        <f>IF(D67="","",COUNTIF($O$2:O67,O67))</f>
        <v/>
      </c>
      <c r="Q67" s="7" t="str">
        <f t="shared" si="10"/>
        <v/>
      </c>
      <c r="R67" s="42" t="str">
        <f>IF(AND(P67=4,H67="M",NOT(L67="Unattached")),SUMIF(O$2:O67,O67,I$2:I67),"")</f>
        <v/>
      </c>
      <c r="S67" s="7" t="str">
        <f t="shared" si="11"/>
        <v/>
      </c>
      <c r="T67" s="42" t="str">
        <f>IF(AND(P67=3,H67="F",NOT(L67="Unattached")),SUMIF(O$2:O67,O67,I$2:I67),"")</f>
        <v/>
      </c>
      <c r="U67" s="8" t="str">
        <f t="shared" si="14"/>
        <v/>
      </c>
      <c r="V67" s="8" t="str">
        <f t="shared" ref="V67:V130" si="18">IF(U67="","",IF(H67="M",CONCATENATE(U67," (",X67,", ",Y67,", ",Z67,", ",AA67,")"),CONCATENATE(U67," (",X67,", ",Y67,", ",Z67,")")))</f>
        <v/>
      </c>
      <c r="W67" s="40" t="str">
        <f t="shared" si="15"/>
        <v xml:space="preserve"> </v>
      </c>
      <c r="X67" s="40" t="str">
        <f>IF(H67="M",IF(P67&lt;&gt;4,"",VLOOKUP(CONCATENATE(O67," ",(P67-3)),$W$2:AA67,5,0)),IF(P67&lt;&gt;3,"",VLOOKUP(CONCATENATE(O67," ",(P67-2)),$W$2:AA67,5,0)))</f>
        <v/>
      </c>
      <c r="Y67" s="40" t="str">
        <f>IF(H67="M",IF(P67&lt;&gt;4,"",VLOOKUP(CONCATENATE(O67," ",(P67-2)),$W$2:AA67,5,0)),IF(P67&lt;&gt;3,"",VLOOKUP(CONCATENATE(O67," ",(P67-1)),$W$2:AA67,5,0)))</f>
        <v/>
      </c>
      <c r="Z67" s="40" t="str">
        <f>IF(H67="M",IF(P67&lt;&gt;4,"",VLOOKUP(CONCATENATE(O67," ",(P67-1)),$W$2:AA67,5,0)),IF(P67&lt;&gt;3,"",VLOOKUP(CONCATENATE(O67," ",(P67)),$W$2:AA67,5,0)))</f>
        <v/>
      </c>
      <c r="AA67" s="40" t="str">
        <f t="shared" ref="AA67:AA130" si="19">IF(AND(L67&lt;&gt;"Unattached",P67&lt;=4),CONCATENATE(F67," ",G67),"")</f>
        <v/>
      </c>
    </row>
    <row r="68" spans="1:27" x14ac:dyDescent="0.3">
      <c r="A68" s="78" t="str">
        <f t="shared" si="12"/>
        <v/>
      </c>
      <c r="B68" s="78" t="str">
        <f t="shared" si="13"/>
        <v/>
      </c>
      <c r="C68" s="1">
        <v>67</v>
      </c>
      <c r="E68" s="72"/>
      <c r="F68" t="str">
        <f>IF(D68="","",VLOOKUP(D68,ENTRANTS!$A$1:$H$1000,2,0))</f>
        <v/>
      </c>
      <c r="G68" t="str">
        <f>IF(D68="","",VLOOKUP(D68,ENTRANTS!$A$1:$H$1000,3,0))</f>
        <v/>
      </c>
      <c r="H68" s="1" t="str">
        <f>IF(D68="","",LEFT(VLOOKUP(D68,ENTRANTS!$A$1:$H$1000,5,0),1))</f>
        <v/>
      </c>
      <c r="I68" s="1" t="str">
        <f>IF(D68="","",COUNTIF($H$2:H68,H68))</f>
        <v/>
      </c>
      <c r="J68" s="1" t="str">
        <f>IF(D68="","",VLOOKUP(D68,ENTRANTS!$A$1:$H$1000,4,0))</f>
        <v/>
      </c>
      <c r="K68" s="1" t="str">
        <f>IF(D68="","",COUNTIF($J$2:J68,J68))</f>
        <v/>
      </c>
      <c r="L68" t="str">
        <f>IF(D68="","",VLOOKUP(D68,ENTRANTS!$A$1:$H$1000,6,0))</f>
        <v/>
      </c>
      <c r="M68" s="99" t="str">
        <f t="shared" si="16"/>
        <v/>
      </c>
      <c r="N68" s="38"/>
      <c r="O68" s="5" t="str">
        <f t="shared" si="17"/>
        <v/>
      </c>
      <c r="P68" s="6" t="str">
        <f>IF(D68="","",COUNTIF($O$2:O68,O68))</f>
        <v/>
      </c>
      <c r="Q68" s="7" t="str">
        <f t="shared" si="10"/>
        <v/>
      </c>
      <c r="R68" s="42" t="str">
        <f>IF(AND(P68=4,H68="M",NOT(L68="Unattached")),SUMIF(O$2:O68,O68,I$2:I68),"")</f>
        <v/>
      </c>
      <c r="S68" s="7" t="str">
        <f t="shared" si="11"/>
        <v/>
      </c>
      <c r="T68" s="42" t="str">
        <f>IF(AND(P68=3,H68="F",NOT(L68="Unattached")),SUMIF(O$2:O68,O68,I$2:I68),"")</f>
        <v/>
      </c>
      <c r="U68" s="8" t="str">
        <f t="shared" si="14"/>
        <v/>
      </c>
      <c r="V68" s="8" t="str">
        <f t="shared" si="18"/>
        <v/>
      </c>
      <c r="W68" s="40" t="str">
        <f t="shared" si="15"/>
        <v xml:space="preserve"> </v>
      </c>
      <c r="X68" s="40" t="str">
        <f>IF(H68="M",IF(P68&lt;&gt;4,"",VLOOKUP(CONCATENATE(O68," ",(P68-3)),$W$2:AA68,5,0)),IF(P68&lt;&gt;3,"",VLOOKUP(CONCATENATE(O68," ",(P68-2)),$W$2:AA68,5,0)))</f>
        <v/>
      </c>
      <c r="Y68" s="40" t="str">
        <f>IF(H68="M",IF(P68&lt;&gt;4,"",VLOOKUP(CONCATENATE(O68," ",(P68-2)),$W$2:AA68,5,0)),IF(P68&lt;&gt;3,"",VLOOKUP(CONCATENATE(O68," ",(P68-1)),$W$2:AA68,5,0)))</f>
        <v/>
      </c>
      <c r="Z68" s="40" t="str">
        <f>IF(H68="M",IF(P68&lt;&gt;4,"",VLOOKUP(CONCATENATE(O68," ",(P68-1)),$W$2:AA68,5,0)),IF(P68&lt;&gt;3,"",VLOOKUP(CONCATENATE(O68," ",(P68)),$W$2:AA68,5,0)))</f>
        <v/>
      </c>
      <c r="AA68" s="40" t="str">
        <f t="shared" si="19"/>
        <v/>
      </c>
    </row>
    <row r="69" spans="1:27" x14ac:dyDescent="0.3">
      <c r="A69" s="78" t="str">
        <f t="shared" si="12"/>
        <v/>
      </c>
      <c r="B69" s="78" t="str">
        <f t="shared" si="13"/>
        <v/>
      </c>
      <c r="C69" s="1">
        <v>68</v>
      </c>
      <c r="E69" s="72"/>
      <c r="F69" t="str">
        <f>IF(D69="","",VLOOKUP(D69,ENTRANTS!$A$1:$H$1000,2,0))</f>
        <v/>
      </c>
      <c r="G69" t="str">
        <f>IF(D69="","",VLOOKUP(D69,ENTRANTS!$A$1:$H$1000,3,0))</f>
        <v/>
      </c>
      <c r="H69" s="1" t="str">
        <f>IF(D69="","",LEFT(VLOOKUP(D69,ENTRANTS!$A$1:$H$1000,5,0),1))</f>
        <v/>
      </c>
      <c r="I69" s="1" t="str">
        <f>IF(D69="","",COUNTIF($H$2:H69,H69))</f>
        <v/>
      </c>
      <c r="J69" s="1" t="str">
        <f>IF(D69="","",VLOOKUP(D69,ENTRANTS!$A$1:$H$1000,4,0))</f>
        <v/>
      </c>
      <c r="K69" s="1" t="str">
        <f>IF(D69="","",COUNTIF($J$2:J69,J69))</f>
        <v/>
      </c>
      <c r="L69" t="str">
        <f>IF(D69="","",VLOOKUP(D69,ENTRANTS!$A$1:$H$1000,6,0))</f>
        <v/>
      </c>
      <c r="M69" s="99" t="str">
        <f t="shared" si="16"/>
        <v/>
      </c>
      <c r="N69" s="38"/>
      <c r="O69" s="5" t="str">
        <f t="shared" si="17"/>
        <v/>
      </c>
      <c r="P69" s="6" t="str">
        <f>IF(D69="","",COUNTIF($O$2:O69,O69))</f>
        <v/>
      </c>
      <c r="Q69" s="7" t="str">
        <f t="shared" si="10"/>
        <v/>
      </c>
      <c r="R69" s="42" t="str">
        <f>IF(AND(P69=4,H69="M",NOT(L69="Unattached")),SUMIF(O$2:O69,O69,I$2:I69),"")</f>
        <v/>
      </c>
      <c r="S69" s="7" t="str">
        <f t="shared" si="11"/>
        <v/>
      </c>
      <c r="T69" s="42" t="str">
        <f>IF(AND(P69=3,H69="F",NOT(L69="Unattached")),SUMIF(O$2:O69,O69,I$2:I69),"")</f>
        <v/>
      </c>
      <c r="U69" s="8" t="str">
        <f t="shared" si="14"/>
        <v/>
      </c>
      <c r="V69" s="8" t="str">
        <f t="shared" si="18"/>
        <v/>
      </c>
      <c r="W69" s="40" t="str">
        <f t="shared" si="15"/>
        <v xml:space="preserve"> </v>
      </c>
      <c r="X69" s="40" t="str">
        <f>IF(H69="M",IF(P69&lt;&gt;4,"",VLOOKUP(CONCATENATE(O69," ",(P69-3)),$W$2:AA69,5,0)),IF(P69&lt;&gt;3,"",VLOOKUP(CONCATENATE(O69," ",(P69-2)),$W$2:AA69,5,0)))</f>
        <v/>
      </c>
      <c r="Y69" s="40" t="str">
        <f>IF(H69="M",IF(P69&lt;&gt;4,"",VLOOKUP(CONCATENATE(O69," ",(P69-2)),$W$2:AA69,5,0)),IF(P69&lt;&gt;3,"",VLOOKUP(CONCATENATE(O69," ",(P69-1)),$W$2:AA69,5,0)))</f>
        <v/>
      </c>
      <c r="Z69" s="40" t="str">
        <f>IF(H69="M",IF(P69&lt;&gt;4,"",VLOOKUP(CONCATENATE(O69," ",(P69-1)),$W$2:AA69,5,0)),IF(P69&lt;&gt;3,"",VLOOKUP(CONCATENATE(O69," ",(P69)),$W$2:AA69,5,0)))</f>
        <v/>
      </c>
      <c r="AA69" s="40" t="str">
        <f t="shared" si="19"/>
        <v/>
      </c>
    </row>
    <row r="70" spans="1:27" x14ac:dyDescent="0.3">
      <c r="A70" s="78" t="str">
        <f t="shared" si="12"/>
        <v/>
      </c>
      <c r="B70" s="78" t="str">
        <f t="shared" si="13"/>
        <v/>
      </c>
      <c r="C70" s="1">
        <v>69</v>
      </c>
      <c r="E70" s="72"/>
      <c r="F70" t="str">
        <f>IF(D70="","",VLOOKUP(D70,ENTRANTS!$A$1:$H$1000,2,0))</f>
        <v/>
      </c>
      <c r="G70" t="str">
        <f>IF(D70="","",VLOOKUP(D70,ENTRANTS!$A$1:$H$1000,3,0))</f>
        <v/>
      </c>
      <c r="H70" s="1" t="str">
        <f>IF(D70="","",LEFT(VLOOKUP(D70,ENTRANTS!$A$1:$H$1000,5,0),1))</f>
        <v/>
      </c>
      <c r="I70" s="1" t="str">
        <f>IF(D70="","",COUNTIF($H$2:H70,H70))</f>
        <v/>
      </c>
      <c r="J70" s="1" t="str">
        <f>IF(D70="","",VLOOKUP(D70,ENTRANTS!$A$1:$H$1000,4,0))</f>
        <v/>
      </c>
      <c r="K70" s="1" t="str">
        <f>IF(D70="","",COUNTIF($J$2:J70,J70))</f>
        <v/>
      </c>
      <c r="L70" t="str">
        <f>IF(D70="","",VLOOKUP(D70,ENTRANTS!$A$1:$H$1000,6,0))</f>
        <v/>
      </c>
      <c r="M70" s="99" t="str">
        <f t="shared" si="16"/>
        <v/>
      </c>
      <c r="N70" s="38"/>
      <c r="O70" s="5" t="str">
        <f t="shared" si="17"/>
        <v/>
      </c>
      <c r="P70" s="6" t="str">
        <f>IF(D70="","",COUNTIF($O$2:O70,O70))</f>
        <v/>
      </c>
      <c r="Q70" s="7" t="str">
        <f t="shared" si="10"/>
        <v/>
      </c>
      <c r="R70" s="42" t="str">
        <f>IF(AND(P70=4,H70="M",NOT(L70="Unattached")),SUMIF(O$2:O70,O70,I$2:I70),"")</f>
        <v/>
      </c>
      <c r="S70" s="7" t="str">
        <f t="shared" si="11"/>
        <v/>
      </c>
      <c r="T70" s="42" t="str">
        <f>IF(AND(P70=3,H70="F",NOT(L70="Unattached")),SUMIF(O$2:O70,O70,I$2:I70),"")</f>
        <v/>
      </c>
      <c r="U70" s="8" t="str">
        <f t="shared" si="14"/>
        <v/>
      </c>
      <c r="V70" s="8" t="str">
        <f t="shared" si="18"/>
        <v/>
      </c>
      <c r="W70" s="40" t="str">
        <f t="shared" si="15"/>
        <v xml:space="preserve"> </v>
      </c>
      <c r="X70" s="40" t="str">
        <f>IF(H70="M",IF(P70&lt;&gt;4,"",VLOOKUP(CONCATENATE(O70," ",(P70-3)),$W$2:AA70,5,0)),IF(P70&lt;&gt;3,"",VLOOKUP(CONCATENATE(O70," ",(P70-2)),$W$2:AA70,5,0)))</f>
        <v/>
      </c>
      <c r="Y70" s="40" t="str">
        <f>IF(H70="M",IF(P70&lt;&gt;4,"",VLOOKUP(CONCATENATE(O70," ",(P70-2)),$W$2:AA70,5,0)),IF(P70&lt;&gt;3,"",VLOOKUP(CONCATENATE(O70," ",(P70-1)),$W$2:AA70,5,0)))</f>
        <v/>
      </c>
      <c r="Z70" s="40" t="str">
        <f>IF(H70="M",IF(P70&lt;&gt;4,"",VLOOKUP(CONCATENATE(O70," ",(P70-1)),$W$2:AA70,5,0)),IF(P70&lt;&gt;3,"",VLOOKUP(CONCATENATE(O70," ",(P70)),$W$2:AA70,5,0)))</f>
        <v/>
      </c>
      <c r="AA70" s="40" t="str">
        <f t="shared" si="19"/>
        <v/>
      </c>
    </row>
    <row r="71" spans="1:27" x14ac:dyDescent="0.3">
      <c r="A71" s="78" t="str">
        <f t="shared" si="12"/>
        <v/>
      </c>
      <c r="B71" s="78" t="str">
        <f t="shared" si="13"/>
        <v/>
      </c>
      <c r="C71" s="1">
        <v>70</v>
      </c>
      <c r="E71" s="72"/>
      <c r="F71" t="str">
        <f>IF(D71="","",VLOOKUP(D71,ENTRANTS!$A$1:$H$1000,2,0))</f>
        <v/>
      </c>
      <c r="G71" t="str">
        <f>IF(D71="","",VLOOKUP(D71,ENTRANTS!$A$1:$H$1000,3,0))</f>
        <v/>
      </c>
      <c r="H71" s="1" t="str">
        <f>IF(D71="","",LEFT(VLOOKUP(D71,ENTRANTS!$A$1:$H$1000,5,0),1))</f>
        <v/>
      </c>
      <c r="I71" s="1" t="str">
        <f>IF(D71="","",COUNTIF($H$2:H71,H71))</f>
        <v/>
      </c>
      <c r="J71" s="1" t="str">
        <f>IF(D71="","",VLOOKUP(D71,ENTRANTS!$A$1:$H$1000,4,0))</f>
        <v/>
      </c>
      <c r="K71" s="1" t="str">
        <f>IF(D71="","",COUNTIF($J$2:J71,J71))</f>
        <v/>
      </c>
      <c r="L71" t="str">
        <f>IF(D71="","",VLOOKUP(D71,ENTRANTS!$A$1:$H$1000,6,0))</f>
        <v/>
      </c>
      <c r="M71" s="99" t="str">
        <f t="shared" si="16"/>
        <v/>
      </c>
      <c r="N71" s="38"/>
      <c r="O71" s="5" t="str">
        <f t="shared" si="17"/>
        <v/>
      </c>
      <c r="P71" s="6" t="str">
        <f>IF(D71="","",COUNTIF($O$2:O71,O71))</f>
        <v/>
      </c>
      <c r="Q71" s="7" t="str">
        <f t="shared" si="10"/>
        <v/>
      </c>
      <c r="R71" s="42" t="str">
        <f>IF(AND(P71=4,H71="M",NOT(L71="Unattached")),SUMIF(O$2:O71,O71,I$2:I71),"")</f>
        <v/>
      </c>
      <c r="S71" s="7" t="str">
        <f t="shared" si="11"/>
        <v/>
      </c>
      <c r="T71" s="42" t="str">
        <f>IF(AND(P71=3,H71="F",NOT(L71="Unattached")),SUMIF(O$2:O71,O71,I$2:I71),"")</f>
        <v/>
      </c>
      <c r="U71" s="8" t="str">
        <f t="shared" si="14"/>
        <v/>
      </c>
      <c r="V71" s="8" t="str">
        <f t="shared" si="18"/>
        <v/>
      </c>
      <c r="W71" s="40" t="str">
        <f t="shared" si="15"/>
        <v xml:space="preserve"> </v>
      </c>
      <c r="X71" s="40" t="str">
        <f>IF(H71="M",IF(P71&lt;&gt;4,"",VLOOKUP(CONCATENATE(O71," ",(P71-3)),$W$2:AA71,5,0)),IF(P71&lt;&gt;3,"",VLOOKUP(CONCATENATE(O71," ",(P71-2)),$W$2:AA71,5,0)))</f>
        <v/>
      </c>
      <c r="Y71" s="40" t="str">
        <f>IF(H71="M",IF(P71&lt;&gt;4,"",VLOOKUP(CONCATENATE(O71," ",(P71-2)),$W$2:AA71,5,0)),IF(P71&lt;&gt;3,"",VLOOKUP(CONCATENATE(O71," ",(P71-1)),$W$2:AA71,5,0)))</f>
        <v/>
      </c>
      <c r="Z71" s="40" t="str">
        <f>IF(H71="M",IF(P71&lt;&gt;4,"",VLOOKUP(CONCATENATE(O71," ",(P71-1)),$W$2:AA71,5,0)),IF(P71&lt;&gt;3,"",VLOOKUP(CONCATENATE(O71," ",(P71)),$W$2:AA71,5,0)))</f>
        <v/>
      </c>
      <c r="AA71" s="40" t="str">
        <f t="shared" si="19"/>
        <v/>
      </c>
    </row>
    <row r="72" spans="1:27" x14ac:dyDescent="0.3">
      <c r="A72" s="78" t="str">
        <f t="shared" si="12"/>
        <v/>
      </c>
      <c r="B72" s="78" t="str">
        <f t="shared" si="13"/>
        <v/>
      </c>
      <c r="C72" s="1">
        <v>71</v>
      </c>
      <c r="E72" s="72"/>
      <c r="F72" t="str">
        <f>IF(D72="","",VLOOKUP(D72,ENTRANTS!$A$1:$H$1000,2,0))</f>
        <v/>
      </c>
      <c r="G72" t="str">
        <f>IF(D72="","",VLOOKUP(D72,ENTRANTS!$A$1:$H$1000,3,0))</f>
        <v/>
      </c>
      <c r="H72" s="1" t="str">
        <f>IF(D72="","",LEFT(VLOOKUP(D72,ENTRANTS!$A$1:$H$1000,5,0),1))</f>
        <v/>
      </c>
      <c r="I72" s="1" t="str">
        <f>IF(D72="","",COUNTIF($H$2:H72,H72))</f>
        <v/>
      </c>
      <c r="J72" s="1" t="str">
        <f>IF(D72="","",VLOOKUP(D72,ENTRANTS!$A$1:$H$1000,4,0))</f>
        <v/>
      </c>
      <c r="K72" s="1" t="str">
        <f>IF(D72="","",COUNTIF($J$2:J72,J72))</f>
        <v/>
      </c>
      <c r="L72" t="str">
        <f>IF(D72="","",VLOOKUP(D72,ENTRANTS!$A$1:$H$1000,6,0))</f>
        <v/>
      </c>
      <c r="M72" s="99" t="str">
        <f t="shared" si="16"/>
        <v/>
      </c>
      <c r="N72" s="38"/>
      <c r="O72" s="5" t="str">
        <f t="shared" si="17"/>
        <v/>
      </c>
      <c r="P72" s="6" t="str">
        <f>IF(D72="","",COUNTIF($O$2:O72,O72))</f>
        <v/>
      </c>
      <c r="Q72" s="7" t="str">
        <f t="shared" si="10"/>
        <v/>
      </c>
      <c r="R72" s="42" t="str">
        <f>IF(AND(P72=4,H72="M",NOT(L72="Unattached")),SUMIF(O$2:O72,O72,I$2:I72),"")</f>
        <v/>
      </c>
      <c r="S72" s="7" t="str">
        <f t="shared" si="11"/>
        <v/>
      </c>
      <c r="T72" s="42" t="str">
        <f>IF(AND(P72=3,H72="F",NOT(L72="Unattached")),SUMIF(O$2:O72,O72,I$2:I72),"")</f>
        <v/>
      </c>
      <c r="U72" s="8" t="str">
        <f t="shared" si="14"/>
        <v/>
      </c>
      <c r="V72" s="8" t="str">
        <f t="shared" si="18"/>
        <v/>
      </c>
      <c r="W72" s="40" t="str">
        <f t="shared" si="15"/>
        <v xml:space="preserve"> </v>
      </c>
      <c r="X72" s="40" t="str">
        <f>IF(H72="M",IF(P72&lt;&gt;4,"",VLOOKUP(CONCATENATE(O72," ",(P72-3)),$W$2:AA72,5,0)),IF(P72&lt;&gt;3,"",VLOOKUP(CONCATENATE(O72," ",(P72-2)),$W$2:AA72,5,0)))</f>
        <v/>
      </c>
      <c r="Y72" s="40" t="str">
        <f>IF(H72="M",IF(P72&lt;&gt;4,"",VLOOKUP(CONCATENATE(O72," ",(P72-2)),$W$2:AA72,5,0)),IF(P72&lt;&gt;3,"",VLOOKUP(CONCATENATE(O72," ",(P72-1)),$W$2:AA72,5,0)))</f>
        <v/>
      </c>
      <c r="Z72" s="40" t="str">
        <f>IF(H72="M",IF(P72&lt;&gt;4,"",VLOOKUP(CONCATENATE(O72," ",(P72-1)),$W$2:AA72,5,0)),IF(P72&lt;&gt;3,"",VLOOKUP(CONCATENATE(O72," ",(P72)),$W$2:AA72,5,0)))</f>
        <v/>
      </c>
      <c r="AA72" s="40" t="str">
        <f t="shared" si="19"/>
        <v/>
      </c>
    </row>
    <row r="73" spans="1:27" x14ac:dyDescent="0.3">
      <c r="A73" s="78" t="str">
        <f t="shared" si="12"/>
        <v/>
      </c>
      <c r="B73" s="78" t="str">
        <f t="shared" si="13"/>
        <v/>
      </c>
      <c r="C73" s="1">
        <v>72</v>
      </c>
      <c r="E73" s="72"/>
      <c r="F73" t="str">
        <f>IF(D73="","",VLOOKUP(D73,ENTRANTS!$A$1:$H$1000,2,0))</f>
        <v/>
      </c>
      <c r="G73" t="str">
        <f>IF(D73="","",VLOOKUP(D73,ENTRANTS!$A$1:$H$1000,3,0))</f>
        <v/>
      </c>
      <c r="H73" s="1" t="str">
        <f>IF(D73="","",LEFT(VLOOKUP(D73,ENTRANTS!$A$1:$H$1000,5,0),1))</f>
        <v/>
      </c>
      <c r="I73" s="1" t="str">
        <f>IF(D73="","",COUNTIF($H$2:H73,H73))</f>
        <v/>
      </c>
      <c r="J73" s="1" t="str">
        <f>IF(D73="","",VLOOKUP(D73,ENTRANTS!$A$1:$H$1000,4,0))</f>
        <v/>
      </c>
      <c r="K73" s="1" t="str">
        <f>IF(D73="","",COUNTIF($J$2:J73,J73))</f>
        <v/>
      </c>
      <c r="L73" t="str">
        <f>IF(D73="","",VLOOKUP(D73,ENTRANTS!$A$1:$H$1000,6,0))</f>
        <v/>
      </c>
      <c r="M73" s="99" t="str">
        <f t="shared" si="16"/>
        <v/>
      </c>
      <c r="N73" s="38"/>
      <c r="O73" s="5" t="str">
        <f t="shared" si="17"/>
        <v/>
      </c>
      <c r="P73" s="6" t="str">
        <f>IF(D73="","",COUNTIF($O$2:O73,O73))</f>
        <v/>
      </c>
      <c r="Q73" s="7" t="str">
        <f t="shared" si="10"/>
        <v/>
      </c>
      <c r="R73" s="42" t="str">
        <f>IF(AND(P73=4,H73="M",NOT(L73="Unattached")),SUMIF(O$2:O73,O73,I$2:I73),"")</f>
        <v/>
      </c>
      <c r="S73" s="7" t="str">
        <f t="shared" si="11"/>
        <v/>
      </c>
      <c r="T73" s="42" t="str">
        <f>IF(AND(P73=3,H73="F",NOT(L73="Unattached")),SUMIF(O$2:O73,O73,I$2:I73),"")</f>
        <v/>
      </c>
      <c r="U73" s="8" t="str">
        <f t="shared" si="14"/>
        <v/>
      </c>
      <c r="V73" s="8" t="str">
        <f t="shared" si="18"/>
        <v/>
      </c>
      <c r="W73" s="40" t="str">
        <f t="shared" si="15"/>
        <v xml:space="preserve"> </v>
      </c>
      <c r="X73" s="40" t="str">
        <f>IF(H73="M",IF(P73&lt;&gt;4,"",VLOOKUP(CONCATENATE(O73," ",(P73-3)),$W$2:AA73,5,0)),IF(P73&lt;&gt;3,"",VLOOKUP(CONCATENATE(O73," ",(P73-2)),$W$2:AA73,5,0)))</f>
        <v/>
      </c>
      <c r="Y73" s="40" t="str">
        <f>IF(H73="M",IF(P73&lt;&gt;4,"",VLOOKUP(CONCATENATE(O73," ",(P73-2)),$W$2:AA73,5,0)),IF(P73&lt;&gt;3,"",VLOOKUP(CONCATENATE(O73," ",(P73-1)),$W$2:AA73,5,0)))</f>
        <v/>
      </c>
      <c r="Z73" s="40" t="str">
        <f>IF(H73="M",IF(P73&lt;&gt;4,"",VLOOKUP(CONCATENATE(O73," ",(P73-1)),$W$2:AA73,5,0)),IF(P73&lt;&gt;3,"",VLOOKUP(CONCATENATE(O73," ",(P73)),$W$2:AA73,5,0)))</f>
        <v/>
      </c>
      <c r="AA73" s="40" t="str">
        <f t="shared" si="19"/>
        <v/>
      </c>
    </row>
    <row r="74" spans="1:27" x14ac:dyDescent="0.3">
      <c r="A74" s="78" t="str">
        <f t="shared" si="12"/>
        <v/>
      </c>
      <c r="B74" s="78" t="str">
        <f t="shared" si="13"/>
        <v/>
      </c>
      <c r="C74" s="1">
        <v>73</v>
      </c>
      <c r="E74" s="72"/>
      <c r="F74" t="str">
        <f>IF(D74="","",VLOOKUP(D74,ENTRANTS!$A$1:$H$1000,2,0))</f>
        <v/>
      </c>
      <c r="G74" t="str">
        <f>IF(D74="","",VLOOKUP(D74,ENTRANTS!$A$1:$H$1000,3,0))</f>
        <v/>
      </c>
      <c r="H74" s="1" t="str">
        <f>IF(D74="","",LEFT(VLOOKUP(D74,ENTRANTS!$A$1:$H$1000,5,0),1))</f>
        <v/>
      </c>
      <c r="I74" s="1" t="str">
        <f>IF(D74="","",COUNTIF($H$2:H74,H74))</f>
        <v/>
      </c>
      <c r="J74" s="1" t="str">
        <f>IF(D74="","",VLOOKUP(D74,ENTRANTS!$A$1:$H$1000,4,0))</f>
        <v/>
      </c>
      <c r="K74" s="1" t="str">
        <f>IF(D74="","",COUNTIF($J$2:J74,J74))</f>
        <v/>
      </c>
      <c r="L74" t="str">
        <f>IF(D74="","",VLOOKUP(D74,ENTRANTS!$A$1:$H$1000,6,0))</f>
        <v/>
      </c>
      <c r="M74" s="99" t="str">
        <f t="shared" si="16"/>
        <v/>
      </c>
      <c r="N74" s="38"/>
      <c r="O74" s="5" t="str">
        <f t="shared" si="17"/>
        <v/>
      </c>
      <c r="P74" s="6" t="str">
        <f>IF(D74="","",COUNTIF($O$2:O74,O74))</f>
        <v/>
      </c>
      <c r="Q74" s="7" t="str">
        <f t="shared" si="10"/>
        <v/>
      </c>
      <c r="R74" s="42" t="str">
        <f>IF(AND(P74=4,H74="M",NOT(L74="Unattached")),SUMIF(O$2:O74,O74,I$2:I74),"")</f>
        <v/>
      </c>
      <c r="S74" s="7" t="str">
        <f t="shared" si="11"/>
        <v/>
      </c>
      <c r="T74" s="42" t="str">
        <f>IF(AND(P74=3,H74="F",NOT(L74="Unattached")),SUMIF(O$2:O74,O74,I$2:I74),"")</f>
        <v/>
      </c>
      <c r="U74" s="8" t="str">
        <f t="shared" si="14"/>
        <v/>
      </c>
      <c r="V74" s="8" t="str">
        <f t="shared" si="18"/>
        <v/>
      </c>
      <c r="W74" s="40" t="str">
        <f t="shared" si="15"/>
        <v xml:space="preserve"> </v>
      </c>
      <c r="X74" s="40" t="str">
        <f>IF(H74="M",IF(P74&lt;&gt;4,"",VLOOKUP(CONCATENATE(O74," ",(P74-3)),$W$2:AA74,5,0)),IF(P74&lt;&gt;3,"",VLOOKUP(CONCATENATE(O74," ",(P74-2)),$W$2:AA74,5,0)))</f>
        <v/>
      </c>
      <c r="Y74" s="40" t="str">
        <f>IF(H74="M",IF(P74&lt;&gt;4,"",VLOOKUP(CONCATENATE(O74," ",(P74-2)),$W$2:AA74,5,0)),IF(P74&lt;&gt;3,"",VLOOKUP(CONCATENATE(O74," ",(P74-1)),$W$2:AA74,5,0)))</f>
        <v/>
      </c>
      <c r="Z74" s="40" t="str">
        <f>IF(H74="M",IF(P74&lt;&gt;4,"",VLOOKUP(CONCATENATE(O74," ",(P74-1)),$W$2:AA74,5,0)),IF(P74&lt;&gt;3,"",VLOOKUP(CONCATENATE(O74," ",(P74)),$W$2:AA74,5,0)))</f>
        <v/>
      </c>
      <c r="AA74" s="40" t="str">
        <f t="shared" si="19"/>
        <v/>
      </c>
    </row>
    <row r="75" spans="1:27" x14ac:dyDescent="0.3">
      <c r="A75" s="78" t="str">
        <f t="shared" si="12"/>
        <v/>
      </c>
      <c r="B75" s="78" t="str">
        <f t="shared" si="13"/>
        <v/>
      </c>
      <c r="C75" s="1">
        <v>74</v>
      </c>
      <c r="E75" s="72"/>
      <c r="F75" t="str">
        <f>IF(D75="","",VLOOKUP(D75,ENTRANTS!$A$1:$H$1000,2,0))</f>
        <v/>
      </c>
      <c r="G75" t="str">
        <f>IF(D75="","",VLOOKUP(D75,ENTRANTS!$A$1:$H$1000,3,0))</f>
        <v/>
      </c>
      <c r="H75" s="1" t="str">
        <f>IF(D75="","",LEFT(VLOOKUP(D75,ENTRANTS!$A$1:$H$1000,5,0),1))</f>
        <v/>
      </c>
      <c r="I75" s="1" t="str">
        <f>IF(D75="","",COUNTIF($H$2:H75,H75))</f>
        <v/>
      </c>
      <c r="J75" s="1" t="str">
        <f>IF(D75="","",VLOOKUP(D75,ENTRANTS!$A$1:$H$1000,4,0))</f>
        <v/>
      </c>
      <c r="K75" s="1" t="str">
        <f>IF(D75="","",COUNTIF($J$2:J75,J75))</f>
        <v/>
      </c>
      <c r="L75" t="str">
        <f>IF(D75="","",VLOOKUP(D75,ENTRANTS!$A$1:$H$1000,6,0))</f>
        <v/>
      </c>
      <c r="M75" s="99" t="str">
        <f t="shared" si="16"/>
        <v/>
      </c>
      <c r="N75" s="38"/>
      <c r="O75" s="5" t="str">
        <f t="shared" si="17"/>
        <v/>
      </c>
      <c r="P75" s="6" t="str">
        <f>IF(D75="","",COUNTIF($O$2:O75,O75))</f>
        <v/>
      </c>
      <c r="Q75" s="7" t="str">
        <f t="shared" si="10"/>
        <v/>
      </c>
      <c r="R75" s="42" t="str">
        <f>IF(AND(P75=4,H75="M",NOT(L75="Unattached")),SUMIF(O$2:O75,O75,I$2:I75),"")</f>
        <v/>
      </c>
      <c r="S75" s="7" t="str">
        <f t="shared" si="11"/>
        <v/>
      </c>
      <c r="T75" s="42" t="str">
        <f>IF(AND(P75=3,H75="F",NOT(L75="Unattached")),SUMIF(O$2:O75,O75,I$2:I75),"")</f>
        <v/>
      </c>
      <c r="U75" s="8" t="str">
        <f t="shared" si="14"/>
        <v/>
      </c>
      <c r="V75" s="8" t="str">
        <f t="shared" si="18"/>
        <v/>
      </c>
      <c r="W75" s="40" t="str">
        <f t="shared" si="15"/>
        <v xml:space="preserve"> </v>
      </c>
      <c r="X75" s="40" t="str">
        <f>IF(H75="M",IF(P75&lt;&gt;4,"",VLOOKUP(CONCATENATE(O75," ",(P75-3)),$W$2:AA75,5,0)),IF(P75&lt;&gt;3,"",VLOOKUP(CONCATENATE(O75," ",(P75-2)),$W$2:AA75,5,0)))</f>
        <v/>
      </c>
      <c r="Y75" s="40" t="str">
        <f>IF(H75="M",IF(P75&lt;&gt;4,"",VLOOKUP(CONCATENATE(O75," ",(P75-2)),$W$2:AA75,5,0)),IF(P75&lt;&gt;3,"",VLOOKUP(CONCATENATE(O75," ",(P75-1)),$W$2:AA75,5,0)))</f>
        <v/>
      </c>
      <c r="Z75" s="40" t="str">
        <f>IF(H75="M",IF(P75&lt;&gt;4,"",VLOOKUP(CONCATENATE(O75," ",(P75-1)),$W$2:AA75,5,0)),IF(P75&lt;&gt;3,"",VLOOKUP(CONCATENATE(O75," ",(P75)),$W$2:AA75,5,0)))</f>
        <v/>
      </c>
      <c r="AA75" s="40" t="str">
        <f t="shared" si="19"/>
        <v/>
      </c>
    </row>
    <row r="76" spans="1:27" x14ac:dyDescent="0.3">
      <c r="A76" s="78" t="str">
        <f t="shared" si="12"/>
        <v/>
      </c>
      <c r="B76" s="78" t="str">
        <f t="shared" si="13"/>
        <v/>
      </c>
      <c r="C76" s="1">
        <v>75</v>
      </c>
      <c r="E76" s="72"/>
      <c r="F76" t="str">
        <f>IF(D76="","",VLOOKUP(D76,ENTRANTS!$A$1:$H$1000,2,0))</f>
        <v/>
      </c>
      <c r="G76" t="str">
        <f>IF(D76="","",VLOOKUP(D76,ENTRANTS!$A$1:$H$1000,3,0))</f>
        <v/>
      </c>
      <c r="H76" s="1" t="str">
        <f>IF(D76="","",LEFT(VLOOKUP(D76,ENTRANTS!$A$1:$H$1000,5,0),1))</f>
        <v/>
      </c>
      <c r="I76" s="1" t="str">
        <f>IF(D76="","",COUNTIF($H$2:H76,H76))</f>
        <v/>
      </c>
      <c r="J76" s="1" t="str">
        <f>IF(D76="","",VLOOKUP(D76,ENTRANTS!$A$1:$H$1000,4,0))</f>
        <v/>
      </c>
      <c r="K76" s="1" t="str">
        <f>IF(D76="","",COUNTIF($J$2:J76,J76))</f>
        <v/>
      </c>
      <c r="L76" t="str">
        <f>IF(D76="","",VLOOKUP(D76,ENTRANTS!$A$1:$H$1000,6,0))</f>
        <v/>
      </c>
      <c r="M76" s="99" t="str">
        <f t="shared" si="16"/>
        <v/>
      </c>
      <c r="N76" s="38"/>
      <c r="O76" s="5" t="str">
        <f t="shared" si="17"/>
        <v/>
      </c>
      <c r="P76" s="6" t="str">
        <f>IF(D76="","",COUNTIF($O$2:O76,O76))</f>
        <v/>
      </c>
      <c r="Q76" s="7" t="str">
        <f t="shared" si="10"/>
        <v/>
      </c>
      <c r="R76" s="42" t="str">
        <f>IF(AND(P76=4,H76="M",NOT(L76="Unattached")),SUMIF(O$2:O76,O76,I$2:I76),"")</f>
        <v/>
      </c>
      <c r="S76" s="7" t="str">
        <f t="shared" si="11"/>
        <v/>
      </c>
      <c r="T76" s="42" t="str">
        <f>IF(AND(P76=3,H76="F",NOT(L76="Unattached")),SUMIF(O$2:O76,O76,I$2:I76),"")</f>
        <v/>
      </c>
      <c r="U76" s="8" t="str">
        <f t="shared" si="14"/>
        <v/>
      </c>
      <c r="V76" s="8" t="str">
        <f t="shared" si="18"/>
        <v/>
      </c>
      <c r="W76" s="40" t="str">
        <f t="shared" si="15"/>
        <v xml:space="preserve"> </v>
      </c>
      <c r="X76" s="40" t="str">
        <f>IF(H76="M",IF(P76&lt;&gt;4,"",VLOOKUP(CONCATENATE(O76," ",(P76-3)),$W$2:AA76,5,0)),IF(P76&lt;&gt;3,"",VLOOKUP(CONCATENATE(O76," ",(P76-2)),$W$2:AA76,5,0)))</f>
        <v/>
      </c>
      <c r="Y76" s="40" t="str">
        <f>IF(H76="M",IF(P76&lt;&gt;4,"",VLOOKUP(CONCATENATE(O76," ",(P76-2)),$W$2:AA76,5,0)),IF(P76&lt;&gt;3,"",VLOOKUP(CONCATENATE(O76," ",(P76-1)),$W$2:AA76,5,0)))</f>
        <v/>
      </c>
      <c r="Z76" s="40" t="str">
        <f>IF(H76="M",IF(P76&lt;&gt;4,"",VLOOKUP(CONCATENATE(O76," ",(P76-1)),$W$2:AA76,5,0)),IF(P76&lt;&gt;3,"",VLOOKUP(CONCATENATE(O76," ",(P76)),$W$2:AA76,5,0)))</f>
        <v/>
      </c>
      <c r="AA76" s="40" t="str">
        <f t="shared" si="19"/>
        <v/>
      </c>
    </row>
    <row r="77" spans="1:27" x14ac:dyDescent="0.3">
      <c r="A77" s="78" t="str">
        <f t="shared" si="12"/>
        <v/>
      </c>
      <c r="B77" s="78" t="str">
        <f t="shared" si="13"/>
        <v/>
      </c>
      <c r="C77" s="1">
        <v>76</v>
      </c>
      <c r="E77" s="73"/>
      <c r="F77" t="str">
        <f>IF(D77="","",VLOOKUP(D77,ENTRANTS!$A$1:$H$1000,2,0))</f>
        <v/>
      </c>
      <c r="G77" t="str">
        <f>IF(D77="","",VLOOKUP(D77,ENTRANTS!$A$1:$H$1000,3,0))</f>
        <v/>
      </c>
      <c r="H77" s="1" t="str">
        <f>IF(D77="","",LEFT(VLOOKUP(D77,ENTRANTS!$A$1:$H$1000,5,0),1))</f>
        <v/>
      </c>
      <c r="I77" s="1" t="str">
        <f>IF(D77="","",COUNTIF($H$2:H77,H77))</f>
        <v/>
      </c>
      <c r="J77" s="1" t="str">
        <f>IF(D77="","",VLOOKUP(D77,ENTRANTS!$A$1:$H$1000,4,0))</f>
        <v/>
      </c>
      <c r="K77" s="1" t="str">
        <f>IF(D77="","",COUNTIF($J$2:J77,J77))</f>
        <v/>
      </c>
      <c r="L77" t="str">
        <f>IF(D77="","",VLOOKUP(D77,ENTRANTS!$A$1:$H$1000,6,0))</f>
        <v/>
      </c>
      <c r="M77" s="99" t="str">
        <f t="shared" si="16"/>
        <v/>
      </c>
      <c r="N77" s="38"/>
      <c r="O77" s="5" t="str">
        <f t="shared" si="17"/>
        <v/>
      </c>
      <c r="P77" s="6" t="str">
        <f>IF(D77="","",COUNTIF($O$2:O77,O77))</f>
        <v/>
      </c>
      <c r="Q77" s="7" t="str">
        <f t="shared" si="10"/>
        <v/>
      </c>
      <c r="R77" s="42" t="str">
        <f>IF(AND(P77=4,H77="M",NOT(L77="Unattached")),SUMIF(O$2:O77,O77,I$2:I77),"")</f>
        <v/>
      </c>
      <c r="S77" s="7" t="str">
        <f t="shared" si="11"/>
        <v/>
      </c>
      <c r="T77" s="42" t="str">
        <f>IF(AND(P77=3,H77="F",NOT(L77="Unattached")),SUMIF(O$2:O77,O77,I$2:I77),"")</f>
        <v/>
      </c>
      <c r="U77" s="8" t="str">
        <f t="shared" si="14"/>
        <v/>
      </c>
      <c r="V77" s="8" t="str">
        <f t="shared" si="18"/>
        <v/>
      </c>
      <c r="W77" s="40" t="str">
        <f t="shared" si="15"/>
        <v xml:space="preserve"> </v>
      </c>
      <c r="X77" s="40" t="str">
        <f>IF(H77="M",IF(P77&lt;&gt;4,"",VLOOKUP(CONCATENATE(O77," ",(P77-3)),$W$2:AA77,5,0)),IF(P77&lt;&gt;3,"",VLOOKUP(CONCATENATE(O77," ",(P77-2)),$W$2:AA77,5,0)))</f>
        <v/>
      </c>
      <c r="Y77" s="40" t="str">
        <f>IF(H77="M",IF(P77&lt;&gt;4,"",VLOOKUP(CONCATENATE(O77," ",(P77-2)),$W$2:AA77,5,0)),IF(P77&lt;&gt;3,"",VLOOKUP(CONCATENATE(O77," ",(P77-1)),$W$2:AA77,5,0)))</f>
        <v/>
      </c>
      <c r="Z77" s="40" t="str">
        <f>IF(H77="M",IF(P77&lt;&gt;4,"",VLOOKUP(CONCATENATE(O77," ",(P77-1)),$W$2:AA77,5,0)),IF(P77&lt;&gt;3,"",VLOOKUP(CONCATENATE(O77," ",(P77)),$W$2:AA77,5,0)))</f>
        <v/>
      </c>
      <c r="AA77" s="40" t="str">
        <f t="shared" si="19"/>
        <v/>
      </c>
    </row>
    <row r="78" spans="1:27" x14ac:dyDescent="0.3">
      <c r="A78" s="78" t="str">
        <f t="shared" si="12"/>
        <v/>
      </c>
      <c r="B78" s="78" t="str">
        <f t="shared" si="13"/>
        <v/>
      </c>
      <c r="C78" s="1">
        <v>77</v>
      </c>
      <c r="E78" s="73"/>
      <c r="F78" t="str">
        <f>IF(D78="","",VLOOKUP(D78,ENTRANTS!$A$1:$H$1000,2,0))</f>
        <v/>
      </c>
      <c r="G78" t="str">
        <f>IF(D78="","",VLOOKUP(D78,ENTRANTS!$A$1:$H$1000,3,0))</f>
        <v/>
      </c>
      <c r="H78" s="1" t="str">
        <f>IF(D78="","",LEFT(VLOOKUP(D78,ENTRANTS!$A$1:$H$1000,5,0),1))</f>
        <v/>
      </c>
      <c r="I78" s="1" t="str">
        <f>IF(D78="","",COUNTIF($H$2:H78,H78))</f>
        <v/>
      </c>
      <c r="J78" s="1" t="str">
        <f>IF(D78="","",VLOOKUP(D78,ENTRANTS!$A$1:$H$1000,4,0))</f>
        <v/>
      </c>
      <c r="K78" s="1" t="str">
        <f>IF(D78="","",COUNTIF($J$2:J78,J78))</f>
        <v/>
      </c>
      <c r="L78" t="str">
        <f>IF(D78="","",VLOOKUP(D78,ENTRANTS!$A$1:$H$1000,6,0))</f>
        <v/>
      </c>
      <c r="M78" s="99" t="str">
        <f t="shared" si="16"/>
        <v/>
      </c>
      <c r="N78" s="38"/>
      <c r="O78" s="5" t="str">
        <f t="shared" si="17"/>
        <v/>
      </c>
      <c r="P78" s="6" t="str">
        <f>IF(D78="","",COUNTIF($O$2:O78,O78))</f>
        <v/>
      </c>
      <c r="Q78" s="7" t="str">
        <f t="shared" si="10"/>
        <v/>
      </c>
      <c r="R78" s="42" t="str">
        <f>IF(AND(P78=4,H78="M",NOT(L78="Unattached")),SUMIF(O$2:O78,O78,I$2:I78),"")</f>
        <v/>
      </c>
      <c r="S78" s="7" t="str">
        <f t="shared" si="11"/>
        <v/>
      </c>
      <c r="T78" s="42" t="str">
        <f>IF(AND(P78=3,H78="F",NOT(L78="Unattached")),SUMIF(O$2:O78,O78,I$2:I78),"")</f>
        <v/>
      </c>
      <c r="U78" s="8" t="str">
        <f t="shared" si="14"/>
        <v/>
      </c>
      <c r="V78" s="8" t="str">
        <f t="shared" si="18"/>
        <v/>
      </c>
      <c r="W78" s="40" t="str">
        <f t="shared" si="15"/>
        <v xml:space="preserve"> </v>
      </c>
      <c r="X78" s="40" t="str">
        <f>IF(H78="M",IF(P78&lt;&gt;4,"",VLOOKUP(CONCATENATE(O78," ",(P78-3)),$W$2:AA78,5,0)),IF(P78&lt;&gt;3,"",VLOOKUP(CONCATENATE(O78," ",(P78-2)),$W$2:AA78,5,0)))</f>
        <v/>
      </c>
      <c r="Y78" s="40" t="str">
        <f>IF(H78="M",IF(P78&lt;&gt;4,"",VLOOKUP(CONCATENATE(O78," ",(P78-2)),$W$2:AA78,5,0)),IF(P78&lt;&gt;3,"",VLOOKUP(CONCATENATE(O78," ",(P78-1)),$W$2:AA78,5,0)))</f>
        <v/>
      </c>
      <c r="Z78" s="40" t="str">
        <f>IF(H78="M",IF(P78&lt;&gt;4,"",VLOOKUP(CONCATENATE(O78," ",(P78-1)),$W$2:AA78,5,0)),IF(P78&lt;&gt;3,"",VLOOKUP(CONCATENATE(O78," ",(P78)),$W$2:AA78,5,0)))</f>
        <v/>
      </c>
      <c r="AA78" s="40" t="str">
        <f t="shared" si="19"/>
        <v/>
      </c>
    </row>
    <row r="79" spans="1:27" x14ac:dyDescent="0.3">
      <c r="A79" s="78" t="str">
        <f t="shared" si="12"/>
        <v/>
      </c>
      <c r="B79" s="78" t="str">
        <f t="shared" si="13"/>
        <v/>
      </c>
      <c r="C79" s="1">
        <v>78</v>
      </c>
      <c r="E79" s="73"/>
      <c r="F79" t="str">
        <f>IF(D79="","",VLOOKUP(D79,ENTRANTS!$A$1:$H$1000,2,0))</f>
        <v/>
      </c>
      <c r="G79" t="str">
        <f>IF(D79="","",VLOOKUP(D79,ENTRANTS!$A$1:$H$1000,3,0))</f>
        <v/>
      </c>
      <c r="H79" s="1" t="str">
        <f>IF(D79="","",LEFT(VLOOKUP(D79,ENTRANTS!$A$1:$H$1000,5,0),1))</f>
        <v/>
      </c>
      <c r="I79" s="1" t="str">
        <f>IF(D79="","",COUNTIF($H$2:H79,H79))</f>
        <v/>
      </c>
      <c r="J79" s="1" t="str">
        <f>IF(D79="","",VLOOKUP(D79,ENTRANTS!$A$1:$H$1000,4,0))</f>
        <v/>
      </c>
      <c r="K79" s="1" t="str">
        <f>IF(D79="","",COUNTIF($J$2:J79,J79))</f>
        <v/>
      </c>
      <c r="L79" t="str">
        <f>IF(D79="","",VLOOKUP(D79,ENTRANTS!$A$1:$H$1000,6,0))</f>
        <v/>
      </c>
      <c r="M79" s="99" t="str">
        <f t="shared" si="16"/>
        <v/>
      </c>
      <c r="N79" s="38"/>
      <c r="O79" s="5" t="str">
        <f t="shared" si="17"/>
        <v/>
      </c>
      <c r="P79" s="6" t="str">
        <f>IF(D79="","",COUNTIF($O$2:O79,O79))</f>
        <v/>
      </c>
      <c r="Q79" s="7" t="str">
        <f t="shared" si="10"/>
        <v/>
      </c>
      <c r="R79" s="42" t="str">
        <f>IF(AND(P79=4,H79="M",NOT(L79="Unattached")),SUMIF(O$2:O79,O79,I$2:I79),"")</f>
        <v/>
      </c>
      <c r="S79" s="7" t="str">
        <f t="shared" si="11"/>
        <v/>
      </c>
      <c r="T79" s="42" t="str">
        <f>IF(AND(P79=3,H79="F",NOT(L79="Unattached")),SUMIF(O$2:O79,O79,I$2:I79),"")</f>
        <v/>
      </c>
      <c r="U79" s="8" t="str">
        <f t="shared" si="14"/>
        <v/>
      </c>
      <c r="V79" s="8" t="str">
        <f t="shared" si="18"/>
        <v/>
      </c>
      <c r="W79" s="40" t="str">
        <f t="shared" si="15"/>
        <v xml:space="preserve"> </v>
      </c>
      <c r="X79" s="40" t="str">
        <f>IF(H79="M",IF(P79&lt;&gt;4,"",VLOOKUP(CONCATENATE(O79," ",(P79-3)),$W$2:AA79,5,0)),IF(P79&lt;&gt;3,"",VLOOKUP(CONCATENATE(O79," ",(P79-2)),$W$2:AA79,5,0)))</f>
        <v/>
      </c>
      <c r="Y79" s="40" t="str">
        <f>IF(H79="M",IF(P79&lt;&gt;4,"",VLOOKUP(CONCATENATE(O79," ",(P79-2)),$W$2:AA79,5,0)),IF(P79&lt;&gt;3,"",VLOOKUP(CONCATENATE(O79," ",(P79-1)),$W$2:AA79,5,0)))</f>
        <v/>
      </c>
      <c r="Z79" s="40" t="str">
        <f>IF(H79="M",IF(P79&lt;&gt;4,"",VLOOKUP(CONCATENATE(O79," ",(P79-1)),$W$2:AA79,5,0)),IF(P79&lt;&gt;3,"",VLOOKUP(CONCATENATE(O79," ",(P79)),$W$2:AA79,5,0)))</f>
        <v/>
      </c>
      <c r="AA79" s="40" t="str">
        <f t="shared" si="19"/>
        <v/>
      </c>
    </row>
    <row r="80" spans="1:27" x14ac:dyDescent="0.3">
      <c r="A80" s="78" t="str">
        <f t="shared" si="12"/>
        <v/>
      </c>
      <c r="B80" s="78" t="str">
        <f t="shared" si="13"/>
        <v/>
      </c>
      <c r="C80" s="1">
        <v>79</v>
      </c>
      <c r="E80" s="73"/>
      <c r="F80" t="str">
        <f>IF(D80="","",VLOOKUP(D80,ENTRANTS!$A$1:$H$1000,2,0))</f>
        <v/>
      </c>
      <c r="G80" t="str">
        <f>IF(D80="","",VLOOKUP(D80,ENTRANTS!$A$1:$H$1000,3,0))</f>
        <v/>
      </c>
      <c r="H80" s="1" t="str">
        <f>IF(D80="","",LEFT(VLOOKUP(D80,ENTRANTS!$A$1:$H$1000,5,0),1))</f>
        <v/>
      </c>
      <c r="I80" s="1" t="str">
        <f>IF(D80="","",COUNTIF($H$2:H80,H80))</f>
        <v/>
      </c>
      <c r="J80" s="1" t="str">
        <f>IF(D80="","",VLOOKUP(D80,ENTRANTS!$A$1:$H$1000,4,0))</f>
        <v/>
      </c>
      <c r="K80" s="1" t="str">
        <f>IF(D80="","",COUNTIF($J$2:J80,J80))</f>
        <v/>
      </c>
      <c r="L80" t="str">
        <f>IF(D80="","",VLOOKUP(D80,ENTRANTS!$A$1:$H$1000,6,0))</f>
        <v/>
      </c>
      <c r="M80" s="99" t="str">
        <f t="shared" si="16"/>
        <v/>
      </c>
      <c r="N80" s="38"/>
      <c r="O80" s="5" t="str">
        <f t="shared" si="17"/>
        <v/>
      </c>
      <c r="P80" s="6" t="str">
        <f>IF(D80="","",COUNTIF($O$2:O80,O80))</f>
        <v/>
      </c>
      <c r="Q80" s="7" t="str">
        <f t="shared" si="10"/>
        <v/>
      </c>
      <c r="R80" s="42" t="str">
        <f>IF(AND(P80=4,H80="M",NOT(L80="Unattached")),SUMIF(O$2:O80,O80,I$2:I80),"")</f>
        <v/>
      </c>
      <c r="S80" s="7" t="str">
        <f t="shared" si="11"/>
        <v/>
      </c>
      <c r="T80" s="42" t="str">
        <f>IF(AND(P80=3,H80="F",NOT(L80="Unattached")),SUMIF(O$2:O80,O80,I$2:I80),"")</f>
        <v/>
      </c>
      <c r="U80" s="8" t="str">
        <f t="shared" si="14"/>
        <v/>
      </c>
      <c r="V80" s="8" t="str">
        <f t="shared" si="18"/>
        <v/>
      </c>
      <c r="W80" s="40" t="str">
        <f t="shared" si="15"/>
        <v xml:space="preserve"> </v>
      </c>
      <c r="X80" s="40" t="str">
        <f>IF(H80="M",IF(P80&lt;&gt;4,"",VLOOKUP(CONCATENATE(O80," ",(P80-3)),$W$2:AA80,5,0)),IF(P80&lt;&gt;3,"",VLOOKUP(CONCATENATE(O80," ",(P80-2)),$W$2:AA80,5,0)))</f>
        <v/>
      </c>
      <c r="Y80" s="40" t="str">
        <f>IF(H80="M",IF(P80&lt;&gt;4,"",VLOOKUP(CONCATENATE(O80," ",(P80-2)),$W$2:AA80,5,0)),IF(P80&lt;&gt;3,"",VLOOKUP(CONCATENATE(O80," ",(P80-1)),$W$2:AA80,5,0)))</f>
        <v/>
      </c>
      <c r="Z80" s="40" t="str">
        <f>IF(H80="M",IF(P80&lt;&gt;4,"",VLOOKUP(CONCATENATE(O80," ",(P80-1)),$W$2:AA80,5,0)),IF(P80&lt;&gt;3,"",VLOOKUP(CONCATENATE(O80," ",(P80)),$W$2:AA80,5,0)))</f>
        <v/>
      </c>
      <c r="AA80" s="40" t="str">
        <f t="shared" si="19"/>
        <v/>
      </c>
    </row>
    <row r="81" spans="1:27" x14ac:dyDescent="0.3">
      <c r="A81" s="78" t="str">
        <f t="shared" si="12"/>
        <v/>
      </c>
      <c r="B81" s="78" t="str">
        <f t="shared" si="13"/>
        <v/>
      </c>
      <c r="C81" s="1">
        <v>80</v>
      </c>
      <c r="E81" s="73"/>
      <c r="F81" t="str">
        <f>IF(D81="","",VLOOKUP(D81,ENTRANTS!$A$1:$H$1000,2,0))</f>
        <v/>
      </c>
      <c r="G81" t="str">
        <f>IF(D81="","",VLOOKUP(D81,ENTRANTS!$A$1:$H$1000,3,0))</f>
        <v/>
      </c>
      <c r="H81" s="1" t="str">
        <f>IF(D81="","",LEFT(VLOOKUP(D81,ENTRANTS!$A$1:$H$1000,5,0),1))</f>
        <v/>
      </c>
      <c r="I81" s="1" t="str">
        <f>IF(D81="","",COUNTIF($H$2:H81,H81))</f>
        <v/>
      </c>
      <c r="J81" s="1" t="str">
        <f>IF(D81="","",VLOOKUP(D81,ENTRANTS!$A$1:$H$1000,4,0))</f>
        <v/>
      </c>
      <c r="K81" s="1" t="str">
        <f>IF(D81="","",COUNTIF($J$2:J81,J81))</f>
        <v/>
      </c>
      <c r="L81" t="str">
        <f>IF(D81="","",VLOOKUP(D81,ENTRANTS!$A$1:$H$1000,6,0))</f>
        <v/>
      </c>
      <c r="M81" s="99" t="str">
        <f t="shared" si="16"/>
        <v/>
      </c>
      <c r="N81" s="38"/>
      <c r="O81" s="5" t="str">
        <f t="shared" si="17"/>
        <v/>
      </c>
      <c r="P81" s="6" t="str">
        <f>IF(D81="","",COUNTIF($O$2:O81,O81))</f>
        <v/>
      </c>
      <c r="Q81" s="7" t="str">
        <f t="shared" si="10"/>
        <v/>
      </c>
      <c r="R81" s="42" t="str">
        <f>IF(AND(P81=4,H81="M",NOT(L81="Unattached")),SUMIF(O$2:O81,O81,I$2:I81),"")</f>
        <v/>
      </c>
      <c r="S81" s="7" t="str">
        <f t="shared" si="11"/>
        <v/>
      </c>
      <c r="T81" s="42" t="str">
        <f>IF(AND(P81=3,H81="F",NOT(L81="Unattached")),SUMIF(O$2:O81,O81,I$2:I81),"")</f>
        <v/>
      </c>
      <c r="U81" s="8" t="str">
        <f t="shared" si="14"/>
        <v/>
      </c>
      <c r="V81" s="8" t="str">
        <f t="shared" si="18"/>
        <v/>
      </c>
      <c r="W81" s="40" t="str">
        <f t="shared" si="15"/>
        <v xml:space="preserve"> </v>
      </c>
      <c r="X81" s="40" t="str">
        <f>IF(H81="M",IF(P81&lt;&gt;4,"",VLOOKUP(CONCATENATE(O81," ",(P81-3)),$W$2:AA81,5,0)),IF(P81&lt;&gt;3,"",VLOOKUP(CONCATENATE(O81," ",(P81-2)),$W$2:AA81,5,0)))</f>
        <v/>
      </c>
      <c r="Y81" s="40" t="str">
        <f>IF(H81="M",IF(P81&lt;&gt;4,"",VLOOKUP(CONCATENATE(O81," ",(P81-2)),$W$2:AA81,5,0)),IF(P81&lt;&gt;3,"",VLOOKUP(CONCATENATE(O81," ",(P81-1)),$W$2:AA81,5,0)))</f>
        <v/>
      </c>
      <c r="Z81" s="40" t="str">
        <f>IF(H81="M",IF(P81&lt;&gt;4,"",VLOOKUP(CONCATENATE(O81," ",(P81-1)),$W$2:AA81,5,0)),IF(P81&lt;&gt;3,"",VLOOKUP(CONCATENATE(O81," ",(P81)),$W$2:AA81,5,0)))</f>
        <v/>
      </c>
      <c r="AA81" s="40" t="str">
        <f t="shared" si="19"/>
        <v/>
      </c>
    </row>
    <row r="82" spans="1:27" x14ac:dyDescent="0.3">
      <c r="A82" s="78" t="str">
        <f t="shared" si="12"/>
        <v/>
      </c>
      <c r="B82" s="78" t="str">
        <f t="shared" si="13"/>
        <v/>
      </c>
      <c r="C82" s="1">
        <v>81</v>
      </c>
      <c r="E82" s="73"/>
      <c r="F82" t="str">
        <f>IF(D82="","",VLOOKUP(D82,ENTRANTS!$A$1:$H$1000,2,0))</f>
        <v/>
      </c>
      <c r="G82" t="str">
        <f>IF(D82="","",VLOOKUP(D82,ENTRANTS!$A$1:$H$1000,3,0))</f>
        <v/>
      </c>
      <c r="H82" s="1" t="str">
        <f>IF(D82="","",LEFT(VLOOKUP(D82,ENTRANTS!$A$1:$H$1000,5,0),1))</f>
        <v/>
      </c>
      <c r="I82" s="1" t="str">
        <f>IF(D82="","",COUNTIF($H$2:H82,H82))</f>
        <v/>
      </c>
      <c r="J82" s="1" t="str">
        <f>IF(D82="","",VLOOKUP(D82,ENTRANTS!$A$1:$H$1000,4,0))</f>
        <v/>
      </c>
      <c r="K82" s="1" t="str">
        <f>IF(D82="","",COUNTIF($J$2:J82,J82))</f>
        <v/>
      </c>
      <c r="L82" t="str">
        <f>IF(D82="","",VLOOKUP(D82,ENTRANTS!$A$1:$H$1000,6,0))</f>
        <v/>
      </c>
      <c r="M82" s="99" t="str">
        <f t="shared" si="16"/>
        <v/>
      </c>
      <c r="N82" s="38"/>
      <c r="O82" s="5" t="str">
        <f t="shared" si="17"/>
        <v/>
      </c>
      <c r="P82" s="6" t="str">
        <f>IF(D82="","",COUNTIF($O$2:O82,O82))</f>
        <v/>
      </c>
      <c r="Q82" s="7" t="str">
        <f t="shared" si="10"/>
        <v/>
      </c>
      <c r="R82" s="42" t="str">
        <f>IF(AND(P82=4,H82="M",NOT(L82="Unattached")),SUMIF(O$2:O82,O82,I$2:I82),"")</f>
        <v/>
      </c>
      <c r="S82" s="7" t="str">
        <f t="shared" si="11"/>
        <v/>
      </c>
      <c r="T82" s="42" t="str">
        <f>IF(AND(P82=3,H82="F",NOT(L82="Unattached")),SUMIF(O$2:O82,O82,I$2:I82),"")</f>
        <v/>
      </c>
      <c r="U82" s="8" t="str">
        <f t="shared" si="14"/>
        <v/>
      </c>
      <c r="V82" s="8" t="str">
        <f t="shared" si="18"/>
        <v/>
      </c>
      <c r="W82" s="40" t="str">
        <f t="shared" si="15"/>
        <v xml:space="preserve"> </v>
      </c>
      <c r="X82" s="40" t="str">
        <f>IF(H82="M",IF(P82&lt;&gt;4,"",VLOOKUP(CONCATENATE(O82," ",(P82-3)),$W$2:AA82,5,0)),IF(P82&lt;&gt;3,"",VLOOKUP(CONCATENATE(O82," ",(P82-2)),$W$2:AA82,5,0)))</f>
        <v/>
      </c>
      <c r="Y82" s="40" t="str">
        <f>IF(H82="M",IF(P82&lt;&gt;4,"",VLOOKUP(CONCATENATE(O82," ",(P82-2)),$W$2:AA82,5,0)),IF(P82&lt;&gt;3,"",VLOOKUP(CONCATENATE(O82," ",(P82-1)),$W$2:AA82,5,0)))</f>
        <v/>
      </c>
      <c r="Z82" s="40" t="str">
        <f>IF(H82="M",IF(P82&lt;&gt;4,"",VLOOKUP(CONCATENATE(O82," ",(P82-1)),$W$2:AA82,5,0)),IF(P82&lt;&gt;3,"",VLOOKUP(CONCATENATE(O82," ",(P82)),$W$2:AA82,5,0)))</f>
        <v/>
      </c>
      <c r="AA82" s="40" t="str">
        <f t="shared" si="19"/>
        <v/>
      </c>
    </row>
    <row r="83" spans="1:27" x14ac:dyDescent="0.3">
      <c r="A83" s="78" t="str">
        <f t="shared" si="12"/>
        <v/>
      </c>
      <c r="B83" s="78" t="str">
        <f t="shared" si="13"/>
        <v/>
      </c>
      <c r="C83" s="1">
        <v>82</v>
      </c>
      <c r="E83" s="73"/>
      <c r="F83" t="str">
        <f>IF(D83="","",VLOOKUP(D83,ENTRANTS!$A$1:$H$1000,2,0))</f>
        <v/>
      </c>
      <c r="G83" t="str">
        <f>IF(D83="","",VLOOKUP(D83,ENTRANTS!$A$1:$H$1000,3,0))</f>
        <v/>
      </c>
      <c r="H83" s="1" t="str">
        <f>IF(D83="","",LEFT(VLOOKUP(D83,ENTRANTS!$A$1:$H$1000,5,0),1))</f>
        <v/>
      </c>
      <c r="I83" s="1" t="str">
        <f>IF(D83="","",COUNTIF($H$2:H83,H83))</f>
        <v/>
      </c>
      <c r="J83" s="1" t="str">
        <f>IF(D83="","",VLOOKUP(D83,ENTRANTS!$A$1:$H$1000,4,0))</f>
        <v/>
      </c>
      <c r="K83" s="1" t="str">
        <f>IF(D83="","",COUNTIF($J$2:J83,J83))</f>
        <v/>
      </c>
      <c r="L83" t="str">
        <f>IF(D83="","",VLOOKUP(D83,ENTRANTS!$A$1:$H$1000,6,0))</f>
        <v/>
      </c>
      <c r="M83" s="99" t="str">
        <f t="shared" si="16"/>
        <v/>
      </c>
      <c r="N83" s="38"/>
      <c r="O83" s="5" t="str">
        <f t="shared" si="17"/>
        <v/>
      </c>
      <c r="P83" s="6" t="str">
        <f>IF(D83="","",COUNTIF($O$2:O83,O83))</f>
        <v/>
      </c>
      <c r="Q83" s="7" t="str">
        <f t="shared" si="10"/>
        <v/>
      </c>
      <c r="R83" s="42" t="str">
        <f>IF(AND(P83=4,H83="M",NOT(L83="Unattached")),SUMIF(O$2:O83,O83,I$2:I83),"")</f>
        <v/>
      </c>
      <c r="S83" s="7" t="str">
        <f t="shared" si="11"/>
        <v/>
      </c>
      <c r="T83" s="42" t="str">
        <f>IF(AND(P83=3,H83="F",NOT(L83="Unattached")),SUMIF(O$2:O83,O83,I$2:I83),"")</f>
        <v/>
      </c>
      <c r="U83" s="8" t="str">
        <f t="shared" si="14"/>
        <v/>
      </c>
      <c r="V83" s="8" t="str">
        <f t="shared" si="18"/>
        <v/>
      </c>
      <c r="W83" s="40" t="str">
        <f t="shared" si="15"/>
        <v xml:space="preserve"> </v>
      </c>
      <c r="X83" s="40" t="str">
        <f>IF(H83="M",IF(P83&lt;&gt;4,"",VLOOKUP(CONCATENATE(O83," ",(P83-3)),$W$2:AA83,5,0)),IF(P83&lt;&gt;3,"",VLOOKUP(CONCATENATE(O83," ",(P83-2)),$W$2:AA83,5,0)))</f>
        <v/>
      </c>
      <c r="Y83" s="40" t="str">
        <f>IF(H83="M",IF(P83&lt;&gt;4,"",VLOOKUP(CONCATENATE(O83," ",(P83-2)),$W$2:AA83,5,0)),IF(P83&lt;&gt;3,"",VLOOKUP(CONCATENATE(O83," ",(P83-1)),$W$2:AA83,5,0)))</f>
        <v/>
      </c>
      <c r="Z83" s="40" t="str">
        <f>IF(H83="M",IF(P83&lt;&gt;4,"",VLOOKUP(CONCATENATE(O83," ",(P83-1)),$W$2:AA83,5,0)),IF(P83&lt;&gt;3,"",VLOOKUP(CONCATENATE(O83," ",(P83)),$W$2:AA83,5,0)))</f>
        <v/>
      </c>
      <c r="AA83" s="40" t="str">
        <f t="shared" si="19"/>
        <v/>
      </c>
    </row>
    <row r="84" spans="1:27" x14ac:dyDescent="0.3">
      <c r="A84" s="78" t="str">
        <f t="shared" si="12"/>
        <v/>
      </c>
      <c r="B84" s="78" t="str">
        <f t="shared" si="13"/>
        <v/>
      </c>
      <c r="C84" s="1">
        <v>83</v>
      </c>
      <c r="E84" s="73"/>
      <c r="F84" t="str">
        <f>IF(D84="","",VLOOKUP(D84,ENTRANTS!$A$1:$H$1000,2,0))</f>
        <v/>
      </c>
      <c r="G84" t="str">
        <f>IF(D84="","",VLOOKUP(D84,ENTRANTS!$A$1:$H$1000,3,0))</f>
        <v/>
      </c>
      <c r="H84" s="1" t="str">
        <f>IF(D84="","",LEFT(VLOOKUP(D84,ENTRANTS!$A$1:$H$1000,5,0),1))</f>
        <v/>
      </c>
      <c r="I84" s="1" t="str">
        <f>IF(D84="","",COUNTIF($H$2:H84,H84))</f>
        <v/>
      </c>
      <c r="J84" s="1" t="str">
        <f>IF(D84="","",VLOOKUP(D84,ENTRANTS!$A$1:$H$1000,4,0))</f>
        <v/>
      </c>
      <c r="K84" s="1" t="str">
        <f>IF(D84="","",COUNTIF($J$2:J84,J84))</f>
        <v/>
      </c>
      <c r="L84" t="str">
        <f>IF(D84="","",VLOOKUP(D84,ENTRANTS!$A$1:$H$1000,6,0))</f>
        <v/>
      </c>
      <c r="M84" s="99" t="str">
        <f t="shared" si="16"/>
        <v/>
      </c>
      <c r="N84" s="38"/>
      <c r="O84" s="5" t="str">
        <f t="shared" si="17"/>
        <v/>
      </c>
      <c r="P84" s="6" t="str">
        <f>IF(D84="","",COUNTIF($O$2:O84,O84))</f>
        <v/>
      </c>
      <c r="Q84" s="7" t="str">
        <f t="shared" si="10"/>
        <v/>
      </c>
      <c r="R84" s="42" t="str">
        <f>IF(AND(P84=4,H84="M",NOT(L84="Unattached")),SUMIF(O$2:O84,O84,I$2:I84),"")</f>
        <v/>
      </c>
      <c r="S84" s="7" t="str">
        <f t="shared" si="11"/>
        <v/>
      </c>
      <c r="T84" s="42" t="str">
        <f>IF(AND(P84=3,H84="F",NOT(L84="Unattached")),SUMIF(O$2:O84,O84,I$2:I84),"")</f>
        <v/>
      </c>
      <c r="U84" s="8" t="str">
        <f t="shared" si="14"/>
        <v/>
      </c>
      <c r="V84" s="8" t="str">
        <f t="shared" si="18"/>
        <v/>
      </c>
      <c r="W84" s="40" t="str">
        <f t="shared" si="15"/>
        <v xml:space="preserve"> </v>
      </c>
      <c r="X84" s="40" t="str">
        <f>IF(H84="M",IF(P84&lt;&gt;4,"",VLOOKUP(CONCATENATE(O84," ",(P84-3)),$W$2:AA84,5,0)),IF(P84&lt;&gt;3,"",VLOOKUP(CONCATENATE(O84," ",(P84-2)),$W$2:AA84,5,0)))</f>
        <v/>
      </c>
      <c r="Y84" s="40" t="str">
        <f>IF(H84="M",IF(P84&lt;&gt;4,"",VLOOKUP(CONCATENATE(O84," ",(P84-2)),$W$2:AA84,5,0)),IF(P84&lt;&gt;3,"",VLOOKUP(CONCATENATE(O84," ",(P84-1)),$W$2:AA84,5,0)))</f>
        <v/>
      </c>
      <c r="Z84" s="40" t="str">
        <f>IF(H84="M",IF(P84&lt;&gt;4,"",VLOOKUP(CONCATENATE(O84," ",(P84-1)),$W$2:AA84,5,0)),IF(P84&lt;&gt;3,"",VLOOKUP(CONCATENATE(O84," ",(P84)),$W$2:AA84,5,0)))</f>
        <v/>
      </c>
      <c r="AA84" s="40" t="str">
        <f t="shared" si="19"/>
        <v/>
      </c>
    </row>
    <row r="85" spans="1:27" x14ac:dyDescent="0.3">
      <c r="A85" s="78" t="str">
        <f t="shared" si="12"/>
        <v/>
      </c>
      <c r="B85" s="78" t="str">
        <f t="shared" si="13"/>
        <v/>
      </c>
      <c r="C85" s="1">
        <v>84</v>
      </c>
      <c r="E85" s="73"/>
      <c r="F85" t="str">
        <f>IF(D85="","",VLOOKUP(D85,ENTRANTS!$A$1:$H$1000,2,0))</f>
        <v/>
      </c>
      <c r="G85" t="str">
        <f>IF(D85="","",VLOOKUP(D85,ENTRANTS!$A$1:$H$1000,3,0))</f>
        <v/>
      </c>
      <c r="H85" s="1" t="str">
        <f>IF(D85="","",LEFT(VLOOKUP(D85,ENTRANTS!$A$1:$H$1000,5,0),1))</f>
        <v/>
      </c>
      <c r="I85" s="1" t="str">
        <f>IF(D85="","",COUNTIF($H$2:H85,H85))</f>
        <v/>
      </c>
      <c r="J85" s="1" t="str">
        <f>IF(D85="","",VLOOKUP(D85,ENTRANTS!$A$1:$H$1000,4,0))</f>
        <v/>
      </c>
      <c r="K85" s="1" t="str">
        <f>IF(D85="","",COUNTIF($J$2:J85,J85))</f>
        <v/>
      </c>
      <c r="L85" t="str">
        <f>IF(D85="","",VLOOKUP(D85,ENTRANTS!$A$1:$H$1000,6,0))</f>
        <v/>
      </c>
      <c r="M85" s="99" t="str">
        <f t="shared" si="16"/>
        <v/>
      </c>
      <c r="N85" s="38"/>
      <c r="O85" s="5" t="str">
        <f t="shared" si="17"/>
        <v/>
      </c>
      <c r="P85" s="6" t="str">
        <f>IF(D85="","",COUNTIF($O$2:O85,O85))</f>
        <v/>
      </c>
      <c r="Q85" s="7" t="str">
        <f t="shared" si="10"/>
        <v/>
      </c>
      <c r="R85" s="42" t="str">
        <f>IF(AND(P85=4,H85="M",NOT(L85="Unattached")),SUMIF(O$2:O85,O85,I$2:I85),"")</f>
        <v/>
      </c>
      <c r="S85" s="7" t="str">
        <f t="shared" si="11"/>
        <v/>
      </c>
      <c r="T85" s="42" t="str">
        <f>IF(AND(P85=3,H85="F",NOT(L85="Unattached")),SUMIF(O$2:O85,O85,I$2:I85),"")</f>
        <v/>
      </c>
      <c r="U85" s="8" t="str">
        <f t="shared" si="14"/>
        <v/>
      </c>
      <c r="V85" s="8" t="str">
        <f t="shared" si="18"/>
        <v/>
      </c>
      <c r="W85" s="40" t="str">
        <f t="shared" si="15"/>
        <v xml:space="preserve"> </v>
      </c>
      <c r="X85" s="40" t="str">
        <f>IF(H85="M",IF(P85&lt;&gt;4,"",VLOOKUP(CONCATENATE(O85," ",(P85-3)),$W$2:AA85,5,0)),IF(P85&lt;&gt;3,"",VLOOKUP(CONCATENATE(O85," ",(P85-2)),$W$2:AA85,5,0)))</f>
        <v/>
      </c>
      <c r="Y85" s="40" t="str">
        <f>IF(H85="M",IF(P85&lt;&gt;4,"",VLOOKUP(CONCATENATE(O85," ",(P85-2)),$W$2:AA85,5,0)),IF(P85&lt;&gt;3,"",VLOOKUP(CONCATENATE(O85," ",(P85-1)),$W$2:AA85,5,0)))</f>
        <v/>
      </c>
      <c r="Z85" s="40" t="str">
        <f>IF(H85="M",IF(P85&lt;&gt;4,"",VLOOKUP(CONCATENATE(O85," ",(P85-1)),$W$2:AA85,5,0)),IF(P85&lt;&gt;3,"",VLOOKUP(CONCATENATE(O85," ",(P85)),$W$2:AA85,5,0)))</f>
        <v/>
      </c>
      <c r="AA85" s="40" t="str">
        <f t="shared" si="19"/>
        <v/>
      </c>
    </row>
    <row r="86" spans="1:27" x14ac:dyDescent="0.3">
      <c r="A86" s="78" t="str">
        <f t="shared" si="12"/>
        <v/>
      </c>
      <c r="B86" s="78" t="str">
        <f t="shared" si="13"/>
        <v/>
      </c>
      <c r="C86" s="1">
        <v>85</v>
      </c>
      <c r="E86" s="73"/>
      <c r="F86" t="str">
        <f>IF(D86="","",VLOOKUP(D86,ENTRANTS!$A$1:$H$1000,2,0))</f>
        <v/>
      </c>
      <c r="G86" t="str">
        <f>IF(D86="","",VLOOKUP(D86,ENTRANTS!$A$1:$H$1000,3,0))</f>
        <v/>
      </c>
      <c r="H86" s="1" t="str">
        <f>IF(D86="","",LEFT(VLOOKUP(D86,ENTRANTS!$A$1:$H$1000,5,0),1))</f>
        <v/>
      </c>
      <c r="I86" s="1" t="str">
        <f>IF(D86="","",COUNTIF($H$2:H86,H86))</f>
        <v/>
      </c>
      <c r="J86" s="1" t="str">
        <f>IF(D86="","",VLOOKUP(D86,ENTRANTS!$A$1:$H$1000,4,0))</f>
        <v/>
      </c>
      <c r="K86" s="1" t="str">
        <f>IF(D86="","",COUNTIF($J$2:J86,J86))</f>
        <v/>
      </c>
      <c r="L86" t="str">
        <f>IF(D86="","",VLOOKUP(D86,ENTRANTS!$A$1:$H$1000,6,0))</f>
        <v/>
      </c>
      <c r="M86" s="99" t="str">
        <f t="shared" si="16"/>
        <v/>
      </c>
      <c r="N86" s="38"/>
      <c r="O86" s="5" t="str">
        <f t="shared" si="17"/>
        <v/>
      </c>
      <c r="P86" s="6" t="str">
        <f>IF(D86="","",COUNTIF($O$2:O86,O86))</f>
        <v/>
      </c>
      <c r="Q86" s="7" t="str">
        <f t="shared" ref="Q86:Q149" si="20">IF(R86="","",RANK(R86,$R$2:$R$1000,1))</f>
        <v/>
      </c>
      <c r="R86" s="42" t="str">
        <f>IF(AND(P86=4,H86="M",NOT(L86="Unattached")),SUMIF(O$2:O86,O86,I$2:I86),"")</f>
        <v/>
      </c>
      <c r="S86" s="7" t="str">
        <f t="shared" ref="S86:S149" si="21">IF(T86="","",RANK(T86,$T$2:$T$1000,1))</f>
        <v/>
      </c>
      <c r="T86" s="42" t="str">
        <f>IF(AND(P86=3,H86="F",NOT(L86="Unattached")),SUMIF(O$2:O86,O86,I$2:I86),"")</f>
        <v/>
      </c>
      <c r="U86" s="8" t="str">
        <f t="shared" si="14"/>
        <v/>
      </c>
      <c r="V86" s="8" t="str">
        <f t="shared" si="18"/>
        <v/>
      </c>
      <c r="W86" s="40" t="str">
        <f t="shared" si="15"/>
        <v xml:space="preserve"> </v>
      </c>
      <c r="X86" s="40" t="str">
        <f>IF(H86="M",IF(P86&lt;&gt;4,"",VLOOKUP(CONCATENATE(O86," ",(P86-3)),$W$2:AA86,5,0)),IF(P86&lt;&gt;3,"",VLOOKUP(CONCATENATE(O86," ",(P86-2)),$W$2:AA86,5,0)))</f>
        <v/>
      </c>
      <c r="Y86" s="40" t="str">
        <f>IF(H86="M",IF(P86&lt;&gt;4,"",VLOOKUP(CONCATENATE(O86," ",(P86-2)),$W$2:AA86,5,0)),IF(P86&lt;&gt;3,"",VLOOKUP(CONCATENATE(O86," ",(P86-1)),$W$2:AA86,5,0)))</f>
        <v/>
      </c>
      <c r="Z86" s="40" t="str">
        <f>IF(H86="M",IF(P86&lt;&gt;4,"",VLOOKUP(CONCATENATE(O86," ",(P86-1)),$W$2:AA86,5,0)),IF(P86&lt;&gt;3,"",VLOOKUP(CONCATENATE(O86," ",(P86)),$W$2:AA86,5,0)))</f>
        <v/>
      </c>
      <c r="AA86" s="40" t="str">
        <f t="shared" si="19"/>
        <v/>
      </c>
    </row>
    <row r="87" spans="1:27" x14ac:dyDescent="0.3">
      <c r="A87" s="78" t="str">
        <f t="shared" si="12"/>
        <v/>
      </c>
      <c r="B87" s="78" t="str">
        <f t="shared" si="13"/>
        <v/>
      </c>
      <c r="C87" s="1">
        <v>86</v>
      </c>
      <c r="E87" s="73"/>
      <c r="F87" t="str">
        <f>IF(D87="","",VLOOKUP(D87,ENTRANTS!$A$1:$H$1000,2,0))</f>
        <v/>
      </c>
      <c r="G87" t="str">
        <f>IF(D87="","",VLOOKUP(D87,ENTRANTS!$A$1:$H$1000,3,0))</f>
        <v/>
      </c>
      <c r="H87" s="1" t="str">
        <f>IF(D87="","",LEFT(VLOOKUP(D87,ENTRANTS!$A$1:$H$1000,5,0),1))</f>
        <v/>
      </c>
      <c r="I87" s="1" t="str">
        <f>IF(D87="","",COUNTIF($H$2:H87,H87))</f>
        <v/>
      </c>
      <c r="J87" s="1" t="str">
        <f>IF(D87="","",VLOOKUP(D87,ENTRANTS!$A$1:$H$1000,4,0))</f>
        <v/>
      </c>
      <c r="K87" s="1" t="str">
        <f>IF(D87="","",COUNTIF($J$2:J87,J87))</f>
        <v/>
      </c>
      <c r="L87" t="str">
        <f>IF(D87="","",VLOOKUP(D87,ENTRANTS!$A$1:$H$1000,6,0))</f>
        <v/>
      </c>
      <c r="M87" s="99" t="str">
        <f t="shared" si="16"/>
        <v/>
      </c>
      <c r="N87" s="38"/>
      <c r="O87" s="5" t="str">
        <f t="shared" si="17"/>
        <v/>
      </c>
      <c r="P87" s="6" t="str">
        <f>IF(D87="","",COUNTIF($O$2:O87,O87))</f>
        <v/>
      </c>
      <c r="Q87" s="7" t="str">
        <f t="shared" si="20"/>
        <v/>
      </c>
      <c r="R87" s="42" t="str">
        <f>IF(AND(P87=4,H87="M",NOT(L87="Unattached")),SUMIF(O$2:O87,O87,I$2:I87),"")</f>
        <v/>
      </c>
      <c r="S87" s="7" t="str">
        <f t="shared" si="21"/>
        <v/>
      </c>
      <c r="T87" s="42" t="str">
        <f>IF(AND(P87=3,H87="F",NOT(L87="Unattached")),SUMIF(O$2:O87,O87,I$2:I87),"")</f>
        <v/>
      </c>
      <c r="U87" s="8" t="str">
        <f t="shared" si="14"/>
        <v/>
      </c>
      <c r="V87" s="8" t="str">
        <f t="shared" si="18"/>
        <v/>
      </c>
      <c r="W87" s="40" t="str">
        <f t="shared" si="15"/>
        <v xml:space="preserve"> </v>
      </c>
      <c r="X87" s="40" t="str">
        <f>IF(H87="M",IF(P87&lt;&gt;4,"",VLOOKUP(CONCATENATE(O87," ",(P87-3)),$W$2:AA87,5,0)),IF(P87&lt;&gt;3,"",VLOOKUP(CONCATENATE(O87," ",(P87-2)),$W$2:AA87,5,0)))</f>
        <v/>
      </c>
      <c r="Y87" s="40" t="str">
        <f>IF(H87="M",IF(P87&lt;&gt;4,"",VLOOKUP(CONCATENATE(O87," ",(P87-2)),$W$2:AA87,5,0)),IF(P87&lt;&gt;3,"",VLOOKUP(CONCATENATE(O87," ",(P87-1)),$W$2:AA87,5,0)))</f>
        <v/>
      </c>
      <c r="Z87" s="40" t="str">
        <f>IF(H87="M",IF(P87&lt;&gt;4,"",VLOOKUP(CONCATENATE(O87," ",(P87-1)),$W$2:AA87,5,0)),IF(P87&lt;&gt;3,"",VLOOKUP(CONCATENATE(O87," ",(P87)),$W$2:AA87,5,0)))</f>
        <v/>
      </c>
      <c r="AA87" s="40" t="str">
        <f t="shared" si="19"/>
        <v/>
      </c>
    </row>
    <row r="88" spans="1:27" x14ac:dyDescent="0.3">
      <c r="A88" s="78" t="str">
        <f t="shared" si="12"/>
        <v/>
      </c>
      <c r="B88" s="78" t="str">
        <f t="shared" si="13"/>
        <v/>
      </c>
      <c r="C88" s="1">
        <v>87</v>
      </c>
      <c r="E88" s="73"/>
      <c r="F88" t="str">
        <f>IF(D88="","",VLOOKUP(D88,ENTRANTS!$A$1:$H$1000,2,0))</f>
        <v/>
      </c>
      <c r="G88" t="str">
        <f>IF(D88="","",VLOOKUP(D88,ENTRANTS!$A$1:$H$1000,3,0))</f>
        <v/>
      </c>
      <c r="H88" s="1" t="str">
        <f>IF(D88="","",LEFT(VLOOKUP(D88,ENTRANTS!$A$1:$H$1000,5,0),1))</f>
        <v/>
      </c>
      <c r="I88" s="1" t="str">
        <f>IF(D88="","",COUNTIF($H$2:H88,H88))</f>
        <v/>
      </c>
      <c r="J88" s="1" t="str">
        <f>IF(D88="","",VLOOKUP(D88,ENTRANTS!$A$1:$H$1000,4,0))</f>
        <v/>
      </c>
      <c r="K88" s="1" t="str">
        <f>IF(D88="","",COUNTIF($J$2:J88,J88))</f>
        <v/>
      </c>
      <c r="L88" t="str">
        <f>IF(D88="","",VLOOKUP(D88,ENTRANTS!$A$1:$H$1000,6,0))</f>
        <v/>
      </c>
      <c r="M88" s="99" t="str">
        <f t="shared" si="16"/>
        <v/>
      </c>
      <c r="N88" s="38"/>
      <c r="O88" s="5" t="str">
        <f t="shared" si="17"/>
        <v/>
      </c>
      <c r="P88" s="6" t="str">
        <f>IF(D88="","",COUNTIF($O$2:O88,O88))</f>
        <v/>
      </c>
      <c r="Q88" s="7" t="str">
        <f t="shared" si="20"/>
        <v/>
      </c>
      <c r="R88" s="42" t="str">
        <f>IF(AND(P88=4,H88="M",NOT(L88="Unattached")),SUMIF(O$2:O88,O88,I$2:I88),"")</f>
        <v/>
      </c>
      <c r="S88" s="7" t="str">
        <f t="shared" si="21"/>
        <v/>
      </c>
      <c r="T88" s="42" t="str">
        <f>IF(AND(P88=3,H88="F",NOT(L88="Unattached")),SUMIF(O$2:O88,O88,I$2:I88),"")</f>
        <v/>
      </c>
      <c r="U88" s="8" t="str">
        <f t="shared" si="14"/>
        <v/>
      </c>
      <c r="V88" s="8" t="str">
        <f t="shared" si="18"/>
        <v/>
      </c>
      <c r="W88" s="40" t="str">
        <f t="shared" si="15"/>
        <v xml:space="preserve"> </v>
      </c>
      <c r="X88" s="40" t="str">
        <f>IF(H88="M",IF(P88&lt;&gt;4,"",VLOOKUP(CONCATENATE(O88," ",(P88-3)),$W$2:AA88,5,0)),IF(P88&lt;&gt;3,"",VLOOKUP(CONCATENATE(O88," ",(P88-2)),$W$2:AA88,5,0)))</f>
        <v/>
      </c>
      <c r="Y88" s="40" t="str">
        <f>IF(H88="M",IF(P88&lt;&gt;4,"",VLOOKUP(CONCATENATE(O88," ",(P88-2)),$W$2:AA88,5,0)),IF(P88&lt;&gt;3,"",VLOOKUP(CONCATENATE(O88," ",(P88-1)),$W$2:AA88,5,0)))</f>
        <v/>
      </c>
      <c r="Z88" s="40" t="str">
        <f>IF(H88="M",IF(P88&lt;&gt;4,"",VLOOKUP(CONCATENATE(O88," ",(P88-1)),$W$2:AA88,5,0)),IF(P88&lt;&gt;3,"",VLOOKUP(CONCATENATE(O88," ",(P88)),$W$2:AA88,5,0)))</f>
        <v/>
      </c>
      <c r="AA88" s="40" t="str">
        <f t="shared" si="19"/>
        <v/>
      </c>
    </row>
    <row r="89" spans="1:27" x14ac:dyDescent="0.3">
      <c r="A89" s="78" t="str">
        <f t="shared" si="12"/>
        <v/>
      </c>
      <c r="B89" s="78" t="str">
        <f t="shared" si="13"/>
        <v/>
      </c>
      <c r="C89" s="1">
        <v>88</v>
      </c>
      <c r="E89" s="73"/>
      <c r="F89" t="str">
        <f>IF(D89="","",VLOOKUP(D89,ENTRANTS!$A$1:$H$1000,2,0))</f>
        <v/>
      </c>
      <c r="G89" t="str">
        <f>IF(D89="","",VLOOKUP(D89,ENTRANTS!$A$1:$H$1000,3,0))</f>
        <v/>
      </c>
      <c r="H89" s="1" t="str">
        <f>IF(D89="","",LEFT(VLOOKUP(D89,ENTRANTS!$A$1:$H$1000,5,0),1))</f>
        <v/>
      </c>
      <c r="I89" s="1" t="str">
        <f>IF(D89="","",COUNTIF($H$2:H89,H89))</f>
        <v/>
      </c>
      <c r="J89" s="1" t="str">
        <f>IF(D89="","",VLOOKUP(D89,ENTRANTS!$A$1:$H$1000,4,0))</f>
        <v/>
      </c>
      <c r="K89" s="1" t="str">
        <f>IF(D89="","",COUNTIF($J$2:J89,J89))</f>
        <v/>
      </c>
      <c r="L89" t="str">
        <f>IF(D89="","",VLOOKUP(D89,ENTRANTS!$A$1:$H$1000,6,0))</f>
        <v/>
      </c>
      <c r="M89" s="99" t="str">
        <f t="shared" si="16"/>
        <v/>
      </c>
      <c r="N89" s="38"/>
      <c r="O89" s="5" t="str">
        <f t="shared" si="17"/>
        <v/>
      </c>
      <c r="P89" s="6" t="str">
        <f>IF(D89="","",COUNTIF($O$2:O89,O89))</f>
        <v/>
      </c>
      <c r="Q89" s="7" t="str">
        <f t="shared" si="20"/>
        <v/>
      </c>
      <c r="R89" s="42" t="str">
        <f>IF(AND(P89=4,H89="M",NOT(L89="Unattached")),SUMIF(O$2:O89,O89,I$2:I89),"")</f>
        <v/>
      </c>
      <c r="S89" s="7" t="str">
        <f t="shared" si="21"/>
        <v/>
      </c>
      <c r="T89" s="42" t="str">
        <f>IF(AND(P89=3,H89="F",NOT(L89="Unattached")),SUMIF(O$2:O89,O89,I$2:I89),"")</f>
        <v/>
      </c>
      <c r="U89" s="8" t="str">
        <f t="shared" si="14"/>
        <v/>
      </c>
      <c r="V89" s="8" t="str">
        <f t="shared" si="18"/>
        <v/>
      </c>
      <c r="W89" s="40" t="str">
        <f t="shared" si="15"/>
        <v xml:space="preserve"> </v>
      </c>
      <c r="X89" s="40" t="str">
        <f>IF(H89="M",IF(P89&lt;&gt;4,"",VLOOKUP(CONCATENATE(O89," ",(P89-3)),$W$2:AA89,5,0)),IF(P89&lt;&gt;3,"",VLOOKUP(CONCATENATE(O89," ",(P89-2)),$W$2:AA89,5,0)))</f>
        <v/>
      </c>
      <c r="Y89" s="40" t="str">
        <f>IF(H89="M",IF(P89&lt;&gt;4,"",VLOOKUP(CONCATENATE(O89," ",(P89-2)),$W$2:AA89,5,0)),IF(P89&lt;&gt;3,"",VLOOKUP(CONCATENATE(O89," ",(P89-1)),$W$2:AA89,5,0)))</f>
        <v/>
      </c>
      <c r="Z89" s="40" t="str">
        <f>IF(H89="M",IF(P89&lt;&gt;4,"",VLOOKUP(CONCATENATE(O89," ",(P89-1)),$W$2:AA89,5,0)),IF(P89&lt;&gt;3,"",VLOOKUP(CONCATENATE(O89," ",(P89)),$W$2:AA89,5,0)))</f>
        <v/>
      </c>
      <c r="AA89" s="40" t="str">
        <f t="shared" si="19"/>
        <v/>
      </c>
    </row>
    <row r="90" spans="1:27" x14ac:dyDescent="0.3">
      <c r="A90" s="78" t="str">
        <f t="shared" si="12"/>
        <v/>
      </c>
      <c r="B90" s="78" t="str">
        <f t="shared" si="13"/>
        <v/>
      </c>
      <c r="C90" s="1">
        <v>89</v>
      </c>
      <c r="E90" s="73"/>
      <c r="F90" t="str">
        <f>IF(D90="","",VLOOKUP(D90,ENTRANTS!$A$1:$H$1000,2,0))</f>
        <v/>
      </c>
      <c r="G90" t="str">
        <f>IF(D90="","",VLOOKUP(D90,ENTRANTS!$A$1:$H$1000,3,0))</f>
        <v/>
      </c>
      <c r="H90" s="1" t="str">
        <f>IF(D90="","",LEFT(VLOOKUP(D90,ENTRANTS!$A$1:$H$1000,5,0),1))</f>
        <v/>
      </c>
      <c r="I90" s="1" t="str">
        <f>IF(D90="","",COUNTIF($H$2:H90,H90))</f>
        <v/>
      </c>
      <c r="J90" s="1" t="str">
        <f>IF(D90="","",VLOOKUP(D90,ENTRANTS!$A$1:$H$1000,4,0))</f>
        <v/>
      </c>
      <c r="K90" s="1" t="str">
        <f>IF(D90="","",COUNTIF($J$2:J90,J90))</f>
        <v/>
      </c>
      <c r="L90" t="str">
        <f>IF(D90="","",VLOOKUP(D90,ENTRANTS!$A$1:$H$1000,6,0))</f>
        <v/>
      </c>
      <c r="M90" s="99" t="str">
        <f t="shared" si="16"/>
        <v/>
      </c>
      <c r="N90" s="38"/>
      <c r="O90" s="5" t="str">
        <f t="shared" si="17"/>
        <v/>
      </c>
      <c r="P90" s="6" t="str">
        <f>IF(D90="","",COUNTIF($O$2:O90,O90))</f>
        <v/>
      </c>
      <c r="Q90" s="7" t="str">
        <f t="shared" si="20"/>
        <v/>
      </c>
      <c r="R90" s="42" t="str">
        <f>IF(AND(P90=4,H90="M",NOT(L90="Unattached")),SUMIF(O$2:O90,O90,I$2:I90),"")</f>
        <v/>
      </c>
      <c r="S90" s="7" t="str">
        <f t="shared" si="21"/>
        <v/>
      </c>
      <c r="T90" s="42" t="str">
        <f>IF(AND(P90=3,H90="F",NOT(L90="Unattached")),SUMIF(O$2:O90,O90,I$2:I90),"")</f>
        <v/>
      </c>
      <c r="U90" s="8" t="str">
        <f t="shared" si="14"/>
        <v/>
      </c>
      <c r="V90" s="8" t="str">
        <f t="shared" si="18"/>
        <v/>
      </c>
      <c r="W90" s="40" t="str">
        <f t="shared" si="15"/>
        <v xml:space="preserve"> </v>
      </c>
      <c r="X90" s="40" t="str">
        <f>IF(H90="M",IF(P90&lt;&gt;4,"",VLOOKUP(CONCATENATE(O90," ",(P90-3)),$W$2:AA90,5,0)),IF(P90&lt;&gt;3,"",VLOOKUP(CONCATENATE(O90," ",(P90-2)),$W$2:AA90,5,0)))</f>
        <v/>
      </c>
      <c r="Y90" s="40" t="str">
        <f>IF(H90="M",IF(P90&lt;&gt;4,"",VLOOKUP(CONCATENATE(O90," ",(P90-2)),$W$2:AA90,5,0)),IF(P90&lt;&gt;3,"",VLOOKUP(CONCATENATE(O90," ",(P90-1)),$W$2:AA90,5,0)))</f>
        <v/>
      </c>
      <c r="Z90" s="40" t="str">
        <f>IF(H90="M",IF(P90&lt;&gt;4,"",VLOOKUP(CONCATENATE(O90," ",(P90-1)),$W$2:AA90,5,0)),IF(P90&lt;&gt;3,"",VLOOKUP(CONCATENATE(O90," ",(P90)),$W$2:AA90,5,0)))</f>
        <v/>
      </c>
      <c r="AA90" s="40" t="str">
        <f t="shared" si="19"/>
        <v/>
      </c>
    </row>
    <row r="91" spans="1:27" x14ac:dyDescent="0.3">
      <c r="A91" s="78" t="str">
        <f t="shared" si="12"/>
        <v/>
      </c>
      <c r="B91" s="78" t="str">
        <f t="shared" si="13"/>
        <v/>
      </c>
      <c r="C91" s="1">
        <v>90</v>
      </c>
      <c r="E91" s="73"/>
      <c r="F91" t="str">
        <f>IF(D91="","",VLOOKUP(D91,ENTRANTS!$A$1:$H$1000,2,0))</f>
        <v/>
      </c>
      <c r="G91" t="str">
        <f>IF(D91="","",VLOOKUP(D91,ENTRANTS!$A$1:$H$1000,3,0))</f>
        <v/>
      </c>
      <c r="H91" s="1" t="str">
        <f>IF(D91="","",LEFT(VLOOKUP(D91,ENTRANTS!$A$1:$H$1000,5,0),1))</f>
        <v/>
      </c>
      <c r="I91" s="1" t="str">
        <f>IF(D91="","",COUNTIF($H$2:H91,H91))</f>
        <v/>
      </c>
      <c r="J91" s="1" t="str">
        <f>IF(D91="","",VLOOKUP(D91,ENTRANTS!$A$1:$H$1000,4,0))</f>
        <v/>
      </c>
      <c r="K91" s="1" t="str">
        <f>IF(D91="","",COUNTIF($J$2:J91,J91))</f>
        <v/>
      </c>
      <c r="L91" t="str">
        <f>IF(D91="","",VLOOKUP(D91,ENTRANTS!$A$1:$H$1000,6,0))</f>
        <v/>
      </c>
      <c r="M91" s="99" t="str">
        <f t="shared" si="16"/>
        <v/>
      </c>
      <c r="N91" s="38"/>
      <c r="O91" s="5" t="str">
        <f t="shared" si="17"/>
        <v/>
      </c>
      <c r="P91" s="6" t="str">
        <f>IF(D91="","",COUNTIF($O$2:O91,O91))</f>
        <v/>
      </c>
      <c r="Q91" s="7" t="str">
        <f t="shared" si="20"/>
        <v/>
      </c>
      <c r="R91" s="42" t="str">
        <f>IF(AND(P91=4,H91="M",NOT(L91="Unattached")),SUMIF(O$2:O91,O91,I$2:I91),"")</f>
        <v/>
      </c>
      <c r="S91" s="7" t="str">
        <f t="shared" si="21"/>
        <v/>
      </c>
      <c r="T91" s="42" t="str">
        <f>IF(AND(P91=3,H91="F",NOT(L91="Unattached")),SUMIF(O$2:O91,O91,I$2:I91),"")</f>
        <v/>
      </c>
      <c r="U91" s="8" t="str">
        <f t="shared" si="14"/>
        <v/>
      </c>
      <c r="V91" s="8" t="str">
        <f t="shared" si="18"/>
        <v/>
      </c>
      <c r="W91" s="40" t="str">
        <f t="shared" si="15"/>
        <v xml:space="preserve"> </v>
      </c>
      <c r="X91" s="40" t="str">
        <f>IF(H91="M",IF(P91&lt;&gt;4,"",VLOOKUP(CONCATENATE(O91," ",(P91-3)),$W$2:AA91,5,0)),IF(P91&lt;&gt;3,"",VLOOKUP(CONCATENATE(O91," ",(P91-2)),$W$2:AA91,5,0)))</f>
        <v/>
      </c>
      <c r="Y91" s="40" t="str">
        <f>IF(H91="M",IF(P91&lt;&gt;4,"",VLOOKUP(CONCATENATE(O91," ",(P91-2)),$W$2:AA91,5,0)),IF(P91&lt;&gt;3,"",VLOOKUP(CONCATENATE(O91," ",(P91-1)),$W$2:AA91,5,0)))</f>
        <v/>
      </c>
      <c r="Z91" s="40" t="str">
        <f>IF(H91="M",IF(P91&lt;&gt;4,"",VLOOKUP(CONCATENATE(O91," ",(P91-1)),$W$2:AA91,5,0)),IF(P91&lt;&gt;3,"",VLOOKUP(CONCATENATE(O91," ",(P91)),$W$2:AA91,5,0)))</f>
        <v/>
      </c>
      <c r="AA91" s="40" t="str">
        <f t="shared" si="19"/>
        <v/>
      </c>
    </row>
    <row r="92" spans="1:27" x14ac:dyDescent="0.3">
      <c r="A92" s="78" t="str">
        <f t="shared" si="12"/>
        <v/>
      </c>
      <c r="B92" s="78" t="str">
        <f t="shared" si="13"/>
        <v/>
      </c>
      <c r="C92" s="1">
        <v>91</v>
      </c>
      <c r="E92" s="73"/>
      <c r="F92" t="str">
        <f>IF(D92="","",VLOOKUP(D92,ENTRANTS!$A$1:$H$1000,2,0))</f>
        <v/>
      </c>
      <c r="G92" t="str">
        <f>IF(D92="","",VLOOKUP(D92,ENTRANTS!$A$1:$H$1000,3,0))</f>
        <v/>
      </c>
      <c r="H92" s="1" t="str">
        <f>IF(D92="","",LEFT(VLOOKUP(D92,ENTRANTS!$A$1:$H$1000,5,0),1))</f>
        <v/>
      </c>
      <c r="I92" s="1" t="str">
        <f>IF(D92="","",COUNTIF($H$2:H92,H92))</f>
        <v/>
      </c>
      <c r="J92" s="1" t="str">
        <f>IF(D92="","",VLOOKUP(D92,ENTRANTS!$A$1:$H$1000,4,0))</f>
        <v/>
      </c>
      <c r="K92" s="1" t="str">
        <f>IF(D92="","",COUNTIF($J$2:J92,J92))</f>
        <v/>
      </c>
      <c r="L92" t="str">
        <f>IF(D92="","",VLOOKUP(D92,ENTRANTS!$A$1:$H$1000,6,0))</f>
        <v/>
      </c>
      <c r="M92" s="99" t="str">
        <f t="shared" si="16"/>
        <v/>
      </c>
      <c r="N92" s="38"/>
      <c r="O92" s="5" t="str">
        <f t="shared" si="17"/>
        <v/>
      </c>
      <c r="P92" s="6" t="str">
        <f>IF(D92="","",COUNTIF($O$2:O92,O92))</f>
        <v/>
      </c>
      <c r="Q92" s="7" t="str">
        <f t="shared" si="20"/>
        <v/>
      </c>
      <c r="R92" s="42" t="str">
        <f>IF(AND(P92=4,H92="M",NOT(L92="Unattached")),SUMIF(O$2:O92,O92,I$2:I92),"")</f>
        <v/>
      </c>
      <c r="S92" s="7" t="str">
        <f t="shared" si="21"/>
        <v/>
      </c>
      <c r="T92" s="42" t="str">
        <f>IF(AND(P92=3,H92="F",NOT(L92="Unattached")),SUMIF(O$2:O92,O92,I$2:I92),"")</f>
        <v/>
      </c>
      <c r="U92" s="8" t="str">
        <f t="shared" si="14"/>
        <v/>
      </c>
      <c r="V92" s="8" t="str">
        <f t="shared" si="18"/>
        <v/>
      </c>
      <c r="W92" s="40" t="str">
        <f t="shared" si="15"/>
        <v xml:space="preserve"> </v>
      </c>
      <c r="X92" s="40" t="str">
        <f>IF(H92="M",IF(P92&lt;&gt;4,"",VLOOKUP(CONCATENATE(O92," ",(P92-3)),$W$2:AA92,5,0)),IF(P92&lt;&gt;3,"",VLOOKUP(CONCATENATE(O92," ",(P92-2)),$W$2:AA92,5,0)))</f>
        <v/>
      </c>
      <c r="Y92" s="40" t="str">
        <f>IF(H92="M",IF(P92&lt;&gt;4,"",VLOOKUP(CONCATENATE(O92," ",(P92-2)),$W$2:AA92,5,0)),IF(P92&lt;&gt;3,"",VLOOKUP(CONCATENATE(O92," ",(P92-1)),$W$2:AA92,5,0)))</f>
        <v/>
      </c>
      <c r="Z92" s="40" t="str">
        <f>IF(H92="M",IF(P92&lt;&gt;4,"",VLOOKUP(CONCATENATE(O92," ",(P92-1)),$W$2:AA92,5,0)),IF(P92&lt;&gt;3,"",VLOOKUP(CONCATENATE(O92," ",(P92)),$W$2:AA92,5,0)))</f>
        <v/>
      </c>
      <c r="AA92" s="40" t="str">
        <f t="shared" si="19"/>
        <v/>
      </c>
    </row>
    <row r="93" spans="1:27" x14ac:dyDescent="0.3">
      <c r="A93" s="78" t="str">
        <f t="shared" si="12"/>
        <v/>
      </c>
      <c r="B93" s="78" t="str">
        <f t="shared" si="13"/>
        <v/>
      </c>
      <c r="C93" s="1">
        <v>92</v>
      </c>
      <c r="E93" s="73"/>
      <c r="F93" t="str">
        <f>IF(D93="","",VLOOKUP(D93,ENTRANTS!$A$1:$H$1000,2,0))</f>
        <v/>
      </c>
      <c r="G93" t="str">
        <f>IF(D93="","",VLOOKUP(D93,ENTRANTS!$A$1:$H$1000,3,0))</f>
        <v/>
      </c>
      <c r="H93" s="1" t="str">
        <f>IF(D93="","",LEFT(VLOOKUP(D93,ENTRANTS!$A$1:$H$1000,5,0),1))</f>
        <v/>
      </c>
      <c r="I93" s="1" t="str">
        <f>IF(D93="","",COUNTIF($H$2:H93,H93))</f>
        <v/>
      </c>
      <c r="J93" s="1" t="str">
        <f>IF(D93="","",VLOOKUP(D93,ENTRANTS!$A$1:$H$1000,4,0))</f>
        <v/>
      </c>
      <c r="K93" s="1" t="str">
        <f>IF(D93="","",COUNTIF($J$2:J93,J93))</f>
        <v/>
      </c>
      <c r="L93" t="str">
        <f>IF(D93="","",VLOOKUP(D93,ENTRANTS!$A$1:$H$1000,6,0))</f>
        <v/>
      </c>
      <c r="M93" s="99" t="str">
        <f t="shared" si="16"/>
        <v/>
      </c>
      <c r="N93" s="38"/>
      <c r="O93" s="5" t="str">
        <f t="shared" si="17"/>
        <v/>
      </c>
      <c r="P93" s="6" t="str">
        <f>IF(D93="","",COUNTIF($O$2:O93,O93))</f>
        <v/>
      </c>
      <c r="Q93" s="7" t="str">
        <f t="shared" si="20"/>
        <v/>
      </c>
      <c r="R93" s="42" t="str">
        <f>IF(AND(P93=4,H93="M",NOT(L93="Unattached")),SUMIF(O$2:O93,O93,I$2:I93),"")</f>
        <v/>
      </c>
      <c r="S93" s="7" t="str">
        <f t="shared" si="21"/>
        <v/>
      </c>
      <c r="T93" s="42" t="str">
        <f>IF(AND(P93=3,H93="F",NOT(L93="Unattached")),SUMIF(O$2:O93,O93,I$2:I93),"")</f>
        <v/>
      </c>
      <c r="U93" s="8" t="str">
        <f t="shared" si="14"/>
        <v/>
      </c>
      <c r="V93" s="8" t="str">
        <f t="shared" si="18"/>
        <v/>
      </c>
      <c r="W93" s="40" t="str">
        <f t="shared" si="15"/>
        <v xml:space="preserve"> </v>
      </c>
      <c r="X93" s="40" t="str">
        <f>IF(H93="M",IF(P93&lt;&gt;4,"",VLOOKUP(CONCATENATE(O93," ",(P93-3)),$W$2:AA93,5,0)),IF(P93&lt;&gt;3,"",VLOOKUP(CONCATENATE(O93," ",(P93-2)),$W$2:AA93,5,0)))</f>
        <v/>
      </c>
      <c r="Y93" s="40" t="str">
        <f>IF(H93="M",IF(P93&lt;&gt;4,"",VLOOKUP(CONCATENATE(O93," ",(P93-2)),$W$2:AA93,5,0)),IF(P93&lt;&gt;3,"",VLOOKUP(CONCATENATE(O93," ",(P93-1)),$W$2:AA93,5,0)))</f>
        <v/>
      </c>
      <c r="Z93" s="40" t="str">
        <f>IF(H93="M",IF(P93&lt;&gt;4,"",VLOOKUP(CONCATENATE(O93," ",(P93-1)),$W$2:AA93,5,0)),IF(P93&lt;&gt;3,"",VLOOKUP(CONCATENATE(O93," ",(P93)),$W$2:AA93,5,0)))</f>
        <v/>
      </c>
      <c r="AA93" s="40" t="str">
        <f t="shared" si="19"/>
        <v/>
      </c>
    </row>
    <row r="94" spans="1:27" x14ac:dyDescent="0.3">
      <c r="A94" s="78" t="str">
        <f t="shared" si="12"/>
        <v/>
      </c>
      <c r="B94" s="78" t="str">
        <f t="shared" si="13"/>
        <v/>
      </c>
      <c r="C94" s="1">
        <v>93</v>
      </c>
      <c r="E94" s="73"/>
      <c r="F94" t="str">
        <f>IF(D94="","",VLOOKUP(D94,ENTRANTS!$A$1:$H$1000,2,0))</f>
        <v/>
      </c>
      <c r="G94" t="str">
        <f>IF(D94="","",VLOOKUP(D94,ENTRANTS!$A$1:$H$1000,3,0))</f>
        <v/>
      </c>
      <c r="H94" s="1" t="str">
        <f>IF(D94="","",LEFT(VLOOKUP(D94,ENTRANTS!$A$1:$H$1000,5,0),1))</f>
        <v/>
      </c>
      <c r="I94" s="1" t="str">
        <f>IF(D94="","",COUNTIF($H$2:H94,H94))</f>
        <v/>
      </c>
      <c r="J94" s="1" t="str">
        <f>IF(D94="","",VLOOKUP(D94,ENTRANTS!$A$1:$H$1000,4,0))</f>
        <v/>
      </c>
      <c r="K94" s="1" t="str">
        <f>IF(D94="","",COUNTIF($J$2:J94,J94))</f>
        <v/>
      </c>
      <c r="L94" t="str">
        <f>IF(D94="","",VLOOKUP(D94,ENTRANTS!$A$1:$H$1000,6,0))</f>
        <v/>
      </c>
      <c r="M94" s="99" t="str">
        <f t="shared" si="16"/>
        <v/>
      </c>
      <c r="N94" s="38"/>
      <c r="O94" s="5" t="str">
        <f t="shared" si="17"/>
        <v/>
      </c>
      <c r="P94" s="6" t="str">
        <f>IF(D94="","",COUNTIF($O$2:O94,O94))</f>
        <v/>
      </c>
      <c r="Q94" s="7" t="str">
        <f t="shared" si="20"/>
        <v/>
      </c>
      <c r="R94" s="42" t="str">
        <f>IF(AND(P94=4,H94="M",NOT(L94="Unattached")),SUMIF(O$2:O94,O94,I$2:I94),"")</f>
        <v/>
      </c>
      <c r="S94" s="7" t="str">
        <f t="shared" si="21"/>
        <v/>
      </c>
      <c r="T94" s="42" t="str">
        <f>IF(AND(P94=3,H94="F",NOT(L94="Unattached")),SUMIF(O$2:O94,O94,I$2:I94),"")</f>
        <v/>
      </c>
      <c r="U94" s="8" t="str">
        <f t="shared" si="14"/>
        <v/>
      </c>
      <c r="V94" s="8" t="str">
        <f t="shared" si="18"/>
        <v/>
      </c>
      <c r="W94" s="40" t="str">
        <f t="shared" si="15"/>
        <v xml:space="preserve"> </v>
      </c>
      <c r="X94" s="40" t="str">
        <f>IF(H94="M",IF(P94&lt;&gt;4,"",VLOOKUP(CONCATENATE(O94," ",(P94-3)),$W$2:AA94,5,0)),IF(P94&lt;&gt;3,"",VLOOKUP(CONCATENATE(O94," ",(P94-2)),$W$2:AA94,5,0)))</f>
        <v/>
      </c>
      <c r="Y94" s="40" t="str">
        <f>IF(H94="M",IF(P94&lt;&gt;4,"",VLOOKUP(CONCATENATE(O94," ",(P94-2)),$W$2:AA94,5,0)),IF(P94&lt;&gt;3,"",VLOOKUP(CONCATENATE(O94," ",(P94-1)),$W$2:AA94,5,0)))</f>
        <v/>
      </c>
      <c r="Z94" s="40" t="str">
        <f>IF(H94="M",IF(P94&lt;&gt;4,"",VLOOKUP(CONCATENATE(O94," ",(P94-1)),$W$2:AA94,5,0)),IF(P94&lt;&gt;3,"",VLOOKUP(CONCATENATE(O94," ",(P94)),$W$2:AA94,5,0)))</f>
        <v/>
      </c>
      <c r="AA94" s="40" t="str">
        <f t="shared" si="19"/>
        <v/>
      </c>
    </row>
    <row r="95" spans="1:27" x14ac:dyDescent="0.3">
      <c r="A95" s="78" t="str">
        <f t="shared" si="12"/>
        <v/>
      </c>
      <c r="B95" s="78" t="str">
        <f t="shared" si="13"/>
        <v/>
      </c>
      <c r="C95" s="1">
        <v>94</v>
      </c>
      <c r="E95" s="73"/>
      <c r="F95" t="str">
        <f>IF(D95="","",VLOOKUP(D95,ENTRANTS!$A$1:$H$1000,2,0))</f>
        <v/>
      </c>
      <c r="G95" t="str">
        <f>IF(D95="","",VLOOKUP(D95,ENTRANTS!$A$1:$H$1000,3,0))</f>
        <v/>
      </c>
      <c r="H95" s="1" t="str">
        <f>IF(D95="","",LEFT(VLOOKUP(D95,ENTRANTS!$A$1:$H$1000,5,0),1))</f>
        <v/>
      </c>
      <c r="I95" s="1" t="str">
        <f>IF(D95="","",COUNTIF($H$2:H95,H95))</f>
        <v/>
      </c>
      <c r="J95" s="1" t="str">
        <f>IF(D95="","",VLOOKUP(D95,ENTRANTS!$A$1:$H$1000,4,0))</f>
        <v/>
      </c>
      <c r="K95" s="1" t="str">
        <f>IF(D95="","",COUNTIF($J$2:J95,J95))</f>
        <v/>
      </c>
      <c r="L95" t="str">
        <f>IF(D95="","",VLOOKUP(D95,ENTRANTS!$A$1:$H$1000,6,0))</f>
        <v/>
      </c>
      <c r="M95" s="99" t="str">
        <f t="shared" si="16"/>
        <v/>
      </c>
      <c r="N95" s="38"/>
      <c r="O95" s="5" t="str">
        <f t="shared" si="17"/>
        <v/>
      </c>
      <c r="P95" s="6" t="str">
        <f>IF(D95="","",COUNTIF($O$2:O95,O95))</f>
        <v/>
      </c>
      <c r="Q95" s="7" t="str">
        <f t="shared" si="20"/>
        <v/>
      </c>
      <c r="R95" s="42" t="str">
        <f>IF(AND(P95=4,H95="M",NOT(L95="Unattached")),SUMIF(O$2:O95,O95,I$2:I95),"")</f>
        <v/>
      </c>
      <c r="S95" s="7" t="str">
        <f t="shared" si="21"/>
        <v/>
      </c>
      <c r="T95" s="42" t="str">
        <f>IF(AND(P95=3,H95="F",NOT(L95="Unattached")),SUMIF(O$2:O95,O95,I$2:I95),"")</f>
        <v/>
      </c>
      <c r="U95" s="8" t="str">
        <f t="shared" si="14"/>
        <v/>
      </c>
      <c r="V95" s="8" t="str">
        <f t="shared" si="18"/>
        <v/>
      </c>
      <c r="W95" s="40" t="str">
        <f t="shared" si="15"/>
        <v xml:space="preserve"> </v>
      </c>
      <c r="X95" s="40" t="str">
        <f>IF(H95="M",IF(P95&lt;&gt;4,"",VLOOKUP(CONCATENATE(O95," ",(P95-3)),$W$2:AA95,5,0)),IF(P95&lt;&gt;3,"",VLOOKUP(CONCATENATE(O95," ",(P95-2)),$W$2:AA95,5,0)))</f>
        <v/>
      </c>
      <c r="Y95" s="40" t="str">
        <f>IF(H95="M",IF(P95&lt;&gt;4,"",VLOOKUP(CONCATENATE(O95," ",(P95-2)),$W$2:AA95,5,0)),IF(P95&lt;&gt;3,"",VLOOKUP(CONCATENATE(O95," ",(P95-1)),$W$2:AA95,5,0)))</f>
        <v/>
      </c>
      <c r="Z95" s="40" t="str">
        <f>IF(H95="M",IF(P95&lt;&gt;4,"",VLOOKUP(CONCATENATE(O95," ",(P95-1)),$W$2:AA95,5,0)),IF(P95&lt;&gt;3,"",VLOOKUP(CONCATENATE(O95," ",(P95)),$W$2:AA95,5,0)))</f>
        <v/>
      </c>
      <c r="AA95" s="40" t="str">
        <f t="shared" si="19"/>
        <v/>
      </c>
    </row>
    <row r="96" spans="1:27" x14ac:dyDescent="0.3">
      <c r="A96" s="78" t="str">
        <f t="shared" si="12"/>
        <v/>
      </c>
      <c r="B96" s="78" t="str">
        <f t="shared" si="13"/>
        <v/>
      </c>
      <c r="C96" s="1">
        <v>95</v>
      </c>
      <c r="E96" s="73"/>
      <c r="F96" t="str">
        <f>IF(D96="","",VLOOKUP(D96,ENTRANTS!$A$1:$H$1000,2,0))</f>
        <v/>
      </c>
      <c r="G96" t="str">
        <f>IF(D96="","",VLOOKUP(D96,ENTRANTS!$A$1:$H$1000,3,0))</f>
        <v/>
      </c>
      <c r="H96" s="1" t="str">
        <f>IF(D96="","",LEFT(VLOOKUP(D96,ENTRANTS!$A$1:$H$1000,5,0),1))</f>
        <v/>
      </c>
      <c r="I96" s="1" t="str">
        <f>IF(D96="","",COUNTIF($H$2:H96,H96))</f>
        <v/>
      </c>
      <c r="J96" s="1" t="str">
        <f>IF(D96="","",VLOOKUP(D96,ENTRANTS!$A$1:$H$1000,4,0))</f>
        <v/>
      </c>
      <c r="K96" s="1" t="str">
        <f>IF(D96="","",COUNTIF($J$2:J96,J96))</f>
        <v/>
      </c>
      <c r="L96" t="str">
        <f>IF(D96="","",VLOOKUP(D96,ENTRANTS!$A$1:$H$1000,6,0))</f>
        <v/>
      </c>
      <c r="M96" s="99" t="str">
        <f t="shared" si="16"/>
        <v/>
      </c>
      <c r="N96" s="38"/>
      <c r="O96" s="5" t="str">
        <f t="shared" si="17"/>
        <v/>
      </c>
      <c r="P96" s="6" t="str">
        <f>IF(D96="","",COUNTIF($O$2:O96,O96))</f>
        <v/>
      </c>
      <c r="Q96" s="7" t="str">
        <f t="shared" si="20"/>
        <v/>
      </c>
      <c r="R96" s="42" t="str">
        <f>IF(AND(P96=4,H96="M",NOT(L96="Unattached")),SUMIF(O$2:O96,O96,I$2:I96),"")</f>
        <v/>
      </c>
      <c r="S96" s="7" t="str">
        <f t="shared" si="21"/>
        <v/>
      </c>
      <c r="T96" s="42" t="str">
        <f>IF(AND(P96=3,H96="F",NOT(L96="Unattached")),SUMIF(O$2:O96,O96,I$2:I96),"")</f>
        <v/>
      </c>
      <c r="U96" s="8" t="str">
        <f t="shared" si="14"/>
        <v/>
      </c>
      <c r="V96" s="8" t="str">
        <f t="shared" si="18"/>
        <v/>
      </c>
      <c r="W96" s="40" t="str">
        <f t="shared" si="15"/>
        <v xml:space="preserve"> </v>
      </c>
      <c r="X96" s="40" t="str">
        <f>IF(H96="M",IF(P96&lt;&gt;4,"",VLOOKUP(CONCATENATE(O96," ",(P96-3)),$W$2:AA96,5,0)),IF(P96&lt;&gt;3,"",VLOOKUP(CONCATENATE(O96," ",(P96-2)),$W$2:AA96,5,0)))</f>
        <v/>
      </c>
      <c r="Y96" s="40" t="str">
        <f>IF(H96="M",IF(P96&lt;&gt;4,"",VLOOKUP(CONCATENATE(O96," ",(P96-2)),$W$2:AA96,5,0)),IF(P96&lt;&gt;3,"",VLOOKUP(CONCATENATE(O96," ",(P96-1)),$W$2:AA96,5,0)))</f>
        <v/>
      </c>
      <c r="Z96" s="40" t="str">
        <f>IF(H96="M",IF(P96&lt;&gt;4,"",VLOOKUP(CONCATENATE(O96," ",(P96-1)),$W$2:AA96,5,0)),IF(P96&lt;&gt;3,"",VLOOKUP(CONCATENATE(O96," ",(P96)),$W$2:AA96,5,0)))</f>
        <v/>
      </c>
      <c r="AA96" s="40" t="str">
        <f t="shared" si="19"/>
        <v/>
      </c>
    </row>
    <row r="97" spans="1:27" x14ac:dyDescent="0.3">
      <c r="A97" s="78" t="str">
        <f t="shared" si="12"/>
        <v/>
      </c>
      <c r="B97" s="78" t="str">
        <f t="shared" si="13"/>
        <v/>
      </c>
      <c r="C97" s="1">
        <v>96</v>
      </c>
      <c r="E97" s="73"/>
      <c r="F97" t="str">
        <f>IF(D97="","",VLOOKUP(D97,ENTRANTS!$A$1:$H$1000,2,0))</f>
        <v/>
      </c>
      <c r="G97" t="str">
        <f>IF(D97="","",VLOOKUP(D97,ENTRANTS!$A$1:$H$1000,3,0))</f>
        <v/>
      </c>
      <c r="H97" s="1" t="str">
        <f>IF(D97="","",LEFT(VLOOKUP(D97,ENTRANTS!$A$1:$H$1000,5,0),1))</f>
        <v/>
      </c>
      <c r="I97" s="1" t="str">
        <f>IF(D97="","",COUNTIF($H$2:H97,H97))</f>
        <v/>
      </c>
      <c r="J97" s="1" t="str">
        <f>IF(D97="","",VLOOKUP(D97,ENTRANTS!$A$1:$H$1000,4,0))</f>
        <v/>
      </c>
      <c r="K97" s="1" t="str">
        <f>IF(D97="","",COUNTIF($J$2:J97,J97))</f>
        <v/>
      </c>
      <c r="L97" t="str">
        <f>IF(D97="","",VLOOKUP(D97,ENTRANTS!$A$1:$H$1000,6,0))</f>
        <v/>
      </c>
      <c r="M97" s="99" t="str">
        <f t="shared" si="16"/>
        <v/>
      </c>
      <c r="N97" s="38"/>
      <c r="O97" s="5" t="str">
        <f t="shared" si="17"/>
        <v/>
      </c>
      <c r="P97" s="6" t="str">
        <f>IF(D97="","",COUNTIF($O$2:O97,O97))</f>
        <v/>
      </c>
      <c r="Q97" s="7" t="str">
        <f t="shared" si="20"/>
        <v/>
      </c>
      <c r="R97" s="42" t="str">
        <f>IF(AND(P97=4,H97="M",NOT(L97="Unattached")),SUMIF(O$2:O97,O97,I$2:I97),"")</f>
        <v/>
      </c>
      <c r="S97" s="7" t="str">
        <f t="shared" si="21"/>
        <v/>
      </c>
      <c r="T97" s="42" t="str">
        <f>IF(AND(P97=3,H97="F",NOT(L97="Unattached")),SUMIF(O$2:O97,O97,I$2:I97),"")</f>
        <v/>
      </c>
      <c r="U97" s="8" t="str">
        <f t="shared" si="14"/>
        <v/>
      </c>
      <c r="V97" s="8" t="str">
        <f t="shared" si="18"/>
        <v/>
      </c>
      <c r="W97" s="40" t="str">
        <f t="shared" si="15"/>
        <v xml:space="preserve"> </v>
      </c>
      <c r="X97" s="40" t="str">
        <f>IF(H97="M",IF(P97&lt;&gt;4,"",VLOOKUP(CONCATENATE(O97," ",(P97-3)),$W$2:AA97,5,0)),IF(P97&lt;&gt;3,"",VLOOKUP(CONCATENATE(O97," ",(P97-2)),$W$2:AA97,5,0)))</f>
        <v/>
      </c>
      <c r="Y97" s="40" t="str">
        <f>IF(H97="M",IF(P97&lt;&gt;4,"",VLOOKUP(CONCATENATE(O97," ",(P97-2)),$W$2:AA97,5,0)),IF(P97&lt;&gt;3,"",VLOOKUP(CONCATENATE(O97," ",(P97-1)),$W$2:AA97,5,0)))</f>
        <v/>
      </c>
      <c r="Z97" s="40" t="str">
        <f>IF(H97="M",IF(P97&lt;&gt;4,"",VLOOKUP(CONCATENATE(O97," ",(P97-1)),$W$2:AA97,5,0)),IF(P97&lt;&gt;3,"",VLOOKUP(CONCATENATE(O97," ",(P97)),$W$2:AA97,5,0)))</f>
        <v/>
      </c>
      <c r="AA97" s="40" t="str">
        <f t="shared" si="19"/>
        <v/>
      </c>
    </row>
    <row r="98" spans="1:27" x14ac:dyDescent="0.3">
      <c r="A98" s="78" t="str">
        <f t="shared" si="12"/>
        <v/>
      </c>
      <c r="B98" s="78" t="str">
        <f t="shared" si="13"/>
        <v/>
      </c>
      <c r="C98" s="1">
        <v>97</v>
      </c>
      <c r="E98" s="73"/>
      <c r="F98" t="str">
        <f>IF(D98="","",VLOOKUP(D98,ENTRANTS!$A$1:$H$1000,2,0))</f>
        <v/>
      </c>
      <c r="G98" t="str">
        <f>IF(D98="","",VLOOKUP(D98,ENTRANTS!$A$1:$H$1000,3,0))</f>
        <v/>
      </c>
      <c r="H98" s="1" t="str">
        <f>IF(D98="","",LEFT(VLOOKUP(D98,ENTRANTS!$A$1:$H$1000,5,0),1))</f>
        <v/>
      </c>
      <c r="I98" s="1" t="str">
        <f>IF(D98="","",COUNTIF($H$2:H98,H98))</f>
        <v/>
      </c>
      <c r="J98" s="1" t="str">
        <f>IF(D98="","",VLOOKUP(D98,ENTRANTS!$A$1:$H$1000,4,0))</f>
        <v/>
      </c>
      <c r="K98" s="1" t="str">
        <f>IF(D98="","",COUNTIF($J$2:J98,J98))</f>
        <v/>
      </c>
      <c r="L98" t="str">
        <f>IF(D98="","",VLOOKUP(D98,ENTRANTS!$A$1:$H$1000,6,0))</f>
        <v/>
      </c>
      <c r="M98" s="99" t="str">
        <f t="shared" si="16"/>
        <v/>
      </c>
      <c r="N98" s="38"/>
      <c r="O98" s="5" t="str">
        <f t="shared" si="17"/>
        <v/>
      </c>
      <c r="P98" s="6" t="str">
        <f>IF(D98="","",COUNTIF($O$2:O98,O98))</f>
        <v/>
      </c>
      <c r="Q98" s="7" t="str">
        <f t="shared" si="20"/>
        <v/>
      </c>
      <c r="R98" s="42" t="str">
        <f>IF(AND(P98=4,H98="M",NOT(L98="Unattached")),SUMIF(O$2:O98,O98,I$2:I98),"")</f>
        <v/>
      </c>
      <c r="S98" s="7" t="str">
        <f t="shared" si="21"/>
        <v/>
      </c>
      <c r="T98" s="42" t="str">
        <f>IF(AND(P98=3,H98="F",NOT(L98="Unattached")),SUMIF(O$2:O98,O98,I$2:I98),"")</f>
        <v/>
      </c>
      <c r="U98" s="8" t="str">
        <f t="shared" si="14"/>
        <v/>
      </c>
      <c r="V98" s="8" t="str">
        <f t="shared" si="18"/>
        <v/>
      </c>
      <c r="W98" s="40" t="str">
        <f t="shared" si="15"/>
        <v xml:space="preserve"> </v>
      </c>
      <c r="X98" s="40" t="str">
        <f>IF(H98="M",IF(P98&lt;&gt;4,"",VLOOKUP(CONCATENATE(O98," ",(P98-3)),$W$2:AA98,5,0)),IF(P98&lt;&gt;3,"",VLOOKUP(CONCATENATE(O98," ",(P98-2)),$W$2:AA98,5,0)))</f>
        <v/>
      </c>
      <c r="Y98" s="40" t="str">
        <f>IF(H98="M",IF(P98&lt;&gt;4,"",VLOOKUP(CONCATENATE(O98," ",(P98-2)),$W$2:AA98,5,0)),IF(P98&lt;&gt;3,"",VLOOKUP(CONCATENATE(O98," ",(P98-1)),$W$2:AA98,5,0)))</f>
        <v/>
      </c>
      <c r="Z98" s="40" t="str">
        <f>IF(H98="M",IF(P98&lt;&gt;4,"",VLOOKUP(CONCATENATE(O98," ",(P98-1)),$W$2:AA98,5,0)),IF(P98&lt;&gt;3,"",VLOOKUP(CONCATENATE(O98," ",(P98)),$W$2:AA98,5,0)))</f>
        <v/>
      </c>
      <c r="AA98" s="40" t="str">
        <f t="shared" si="19"/>
        <v/>
      </c>
    </row>
    <row r="99" spans="1:27" x14ac:dyDescent="0.3">
      <c r="A99" s="78" t="str">
        <f t="shared" si="12"/>
        <v/>
      </c>
      <c r="B99" s="78" t="str">
        <f t="shared" si="13"/>
        <v/>
      </c>
      <c r="C99" s="1">
        <v>98</v>
      </c>
      <c r="E99" s="73"/>
      <c r="F99" t="str">
        <f>IF(D99="","",VLOOKUP(D99,ENTRANTS!$A$1:$H$1000,2,0))</f>
        <v/>
      </c>
      <c r="G99" t="str">
        <f>IF(D99="","",VLOOKUP(D99,ENTRANTS!$A$1:$H$1000,3,0))</f>
        <v/>
      </c>
      <c r="H99" s="1" t="str">
        <f>IF(D99="","",LEFT(VLOOKUP(D99,ENTRANTS!$A$1:$H$1000,5,0),1))</f>
        <v/>
      </c>
      <c r="I99" s="1" t="str">
        <f>IF(D99="","",COUNTIF($H$2:H99,H99))</f>
        <v/>
      </c>
      <c r="J99" s="1" t="str">
        <f>IF(D99="","",VLOOKUP(D99,ENTRANTS!$A$1:$H$1000,4,0))</f>
        <v/>
      </c>
      <c r="K99" s="1" t="str">
        <f>IF(D99="","",COUNTIF($J$2:J99,J99))</f>
        <v/>
      </c>
      <c r="L99" t="str">
        <f>IF(D99="","",VLOOKUP(D99,ENTRANTS!$A$1:$H$1000,6,0))</f>
        <v/>
      </c>
      <c r="M99" s="99" t="str">
        <f t="shared" si="16"/>
        <v/>
      </c>
      <c r="N99" s="38"/>
      <c r="O99" s="5" t="str">
        <f t="shared" si="17"/>
        <v/>
      </c>
      <c r="P99" s="6" t="str">
        <f>IF(D99="","",COUNTIF($O$2:O99,O99))</f>
        <v/>
      </c>
      <c r="Q99" s="7" t="str">
        <f t="shared" si="20"/>
        <v/>
      </c>
      <c r="R99" s="42" t="str">
        <f>IF(AND(P99=4,H99="M",NOT(L99="Unattached")),SUMIF(O$2:O99,O99,I$2:I99),"")</f>
        <v/>
      </c>
      <c r="S99" s="7" t="str">
        <f t="shared" si="21"/>
        <v/>
      </c>
      <c r="T99" s="42" t="str">
        <f>IF(AND(P99=3,H99="F",NOT(L99="Unattached")),SUMIF(O$2:O99,O99,I$2:I99),"")</f>
        <v/>
      </c>
      <c r="U99" s="8" t="str">
        <f t="shared" si="14"/>
        <v/>
      </c>
      <c r="V99" s="8" t="str">
        <f t="shared" si="18"/>
        <v/>
      </c>
      <c r="W99" s="40" t="str">
        <f t="shared" si="15"/>
        <v xml:space="preserve"> </v>
      </c>
      <c r="X99" s="40" t="str">
        <f>IF(H99="M",IF(P99&lt;&gt;4,"",VLOOKUP(CONCATENATE(O99," ",(P99-3)),$W$2:AA99,5,0)),IF(P99&lt;&gt;3,"",VLOOKUP(CONCATENATE(O99," ",(P99-2)),$W$2:AA99,5,0)))</f>
        <v/>
      </c>
      <c r="Y99" s="40" t="str">
        <f>IF(H99="M",IF(P99&lt;&gt;4,"",VLOOKUP(CONCATENATE(O99," ",(P99-2)),$W$2:AA99,5,0)),IF(P99&lt;&gt;3,"",VLOOKUP(CONCATENATE(O99," ",(P99-1)),$W$2:AA99,5,0)))</f>
        <v/>
      </c>
      <c r="Z99" s="40" t="str">
        <f>IF(H99="M",IF(P99&lt;&gt;4,"",VLOOKUP(CONCATENATE(O99," ",(P99-1)),$W$2:AA99,5,0)),IF(P99&lt;&gt;3,"",VLOOKUP(CONCATENATE(O99," ",(P99)),$W$2:AA99,5,0)))</f>
        <v/>
      </c>
      <c r="AA99" s="40" t="str">
        <f t="shared" si="19"/>
        <v/>
      </c>
    </row>
    <row r="100" spans="1:27" x14ac:dyDescent="0.3">
      <c r="A100" s="78" t="str">
        <f t="shared" si="12"/>
        <v/>
      </c>
      <c r="B100" s="78" t="str">
        <f t="shared" si="13"/>
        <v/>
      </c>
      <c r="C100" s="1">
        <v>99</v>
      </c>
      <c r="E100" s="73"/>
      <c r="F100" t="str">
        <f>IF(D100="","",VLOOKUP(D100,ENTRANTS!$A$1:$H$1000,2,0))</f>
        <v/>
      </c>
      <c r="G100" t="str">
        <f>IF(D100="","",VLOOKUP(D100,ENTRANTS!$A$1:$H$1000,3,0))</f>
        <v/>
      </c>
      <c r="H100" s="1" t="str">
        <f>IF(D100="","",LEFT(VLOOKUP(D100,ENTRANTS!$A$1:$H$1000,5,0),1))</f>
        <v/>
      </c>
      <c r="I100" s="1" t="str">
        <f>IF(D100="","",COUNTIF($H$2:H100,H100))</f>
        <v/>
      </c>
      <c r="J100" s="1" t="str">
        <f>IF(D100="","",VLOOKUP(D100,ENTRANTS!$A$1:$H$1000,4,0))</f>
        <v/>
      </c>
      <c r="K100" s="1" t="str">
        <f>IF(D100="","",COUNTIF($J$2:J100,J100))</f>
        <v/>
      </c>
      <c r="L100" t="str">
        <f>IF(D100="","",VLOOKUP(D100,ENTRANTS!$A$1:$H$1000,6,0))</f>
        <v/>
      </c>
      <c r="M100" s="99" t="str">
        <f t="shared" si="16"/>
        <v/>
      </c>
      <c r="N100" s="38"/>
      <c r="O100" s="5" t="str">
        <f t="shared" si="17"/>
        <v/>
      </c>
      <c r="P100" s="6" t="str">
        <f>IF(D100="","",COUNTIF($O$2:O100,O100))</f>
        <v/>
      </c>
      <c r="Q100" s="7" t="str">
        <f t="shared" si="20"/>
        <v/>
      </c>
      <c r="R100" s="42" t="str">
        <f>IF(AND(P100=4,H100="M",NOT(L100="Unattached")),SUMIF(O$2:O100,O100,I$2:I100),"")</f>
        <v/>
      </c>
      <c r="S100" s="7" t="str">
        <f t="shared" si="21"/>
        <v/>
      </c>
      <c r="T100" s="42" t="str">
        <f>IF(AND(P100=3,H100="F",NOT(L100="Unattached")),SUMIF(O$2:O100,O100,I$2:I100),"")</f>
        <v/>
      </c>
      <c r="U100" s="8" t="str">
        <f t="shared" si="14"/>
        <v/>
      </c>
      <c r="V100" s="8" t="str">
        <f t="shared" si="18"/>
        <v/>
      </c>
      <c r="W100" s="40" t="str">
        <f t="shared" si="15"/>
        <v xml:space="preserve"> </v>
      </c>
      <c r="X100" s="40" t="str">
        <f>IF(H100="M",IF(P100&lt;&gt;4,"",VLOOKUP(CONCATENATE(O100," ",(P100-3)),$W$2:AA100,5,0)),IF(P100&lt;&gt;3,"",VLOOKUP(CONCATENATE(O100," ",(P100-2)),$W$2:AA100,5,0)))</f>
        <v/>
      </c>
      <c r="Y100" s="40" t="str">
        <f>IF(H100="M",IF(P100&lt;&gt;4,"",VLOOKUP(CONCATENATE(O100," ",(P100-2)),$W$2:AA100,5,0)),IF(P100&lt;&gt;3,"",VLOOKUP(CONCATENATE(O100," ",(P100-1)),$W$2:AA100,5,0)))</f>
        <v/>
      </c>
      <c r="Z100" s="40" t="str">
        <f>IF(H100="M",IF(P100&lt;&gt;4,"",VLOOKUP(CONCATENATE(O100," ",(P100-1)),$W$2:AA100,5,0)),IF(P100&lt;&gt;3,"",VLOOKUP(CONCATENATE(O100," ",(P100)),$W$2:AA100,5,0)))</f>
        <v/>
      </c>
      <c r="AA100" s="40" t="str">
        <f t="shared" si="19"/>
        <v/>
      </c>
    </row>
    <row r="101" spans="1:27" x14ac:dyDescent="0.3">
      <c r="A101" s="78" t="str">
        <f t="shared" si="12"/>
        <v/>
      </c>
      <c r="B101" s="78" t="str">
        <f t="shared" si="13"/>
        <v/>
      </c>
      <c r="C101" s="1">
        <v>100</v>
      </c>
      <c r="E101" s="73"/>
      <c r="F101" t="str">
        <f>IF(D101="","",VLOOKUP(D101,ENTRANTS!$A$1:$H$1000,2,0))</f>
        <v/>
      </c>
      <c r="G101" t="str">
        <f>IF(D101="","",VLOOKUP(D101,ENTRANTS!$A$1:$H$1000,3,0))</f>
        <v/>
      </c>
      <c r="H101" s="1" t="str">
        <f>IF(D101="","",LEFT(VLOOKUP(D101,ENTRANTS!$A$1:$H$1000,5,0),1))</f>
        <v/>
      </c>
      <c r="I101" s="1" t="str">
        <f>IF(D101="","",COUNTIF($H$2:H101,H101))</f>
        <v/>
      </c>
      <c r="J101" s="1" t="str">
        <f>IF(D101="","",VLOOKUP(D101,ENTRANTS!$A$1:$H$1000,4,0))</f>
        <v/>
      </c>
      <c r="K101" s="1" t="str">
        <f>IF(D101="","",COUNTIF($J$2:J101,J101))</f>
        <v/>
      </c>
      <c r="L101" t="str">
        <f>IF(D101="","",VLOOKUP(D101,ENTRANTS!$A$1:$H$1000,6,0))</f>
        <v/>
      </c>
      <c r="M101" s="99" t="str">
        <f t="shared" si="16"/>
        <v/>
      </c>
      <c r="N101" s="38"/>
      <c r="O101" s="5" t="str">
        <f t="shared" si="17"/>
        <v/>
      </c>
      <c r="P101" s="6" t="str">
        <f>IF(D101="","",COUNTIF($O$2:O101,O101))</f>
        <v/>
      </c>
      <c r="Q101" s="7" t="str">
        <f t="shared" si="20"/>
        <v/>
      </c>
      <c r="R101" s="42" t="str">
        <f>IF(AND(P101=4,H101="M",NOT(L101="Unattached")),SUMIF(O$2:O101,O101,I$2:I101),"")</f>
        <v/>
      </c>
      <c r="S101" s="7" t="str">
        <f t="shared" si="21"/>
        <v/>
      </c>
      <c r="T101" s="42" t="str">
        <f>IF(AND(P101=3,H101="F",NOT(L101="Unattached")),SUMIF(O$2:O101,O101,I$2:I101),"")</f>
        <v/>
      </c>
      <c r="U101" s="8" t="str">
        <f t="shared" si="14"/>
        <v/>
      </c>
      <c r="V101" s="8" t="str">
        <f t="shared" si="18"/>
        <v/>
      </c>
      <c r="W101" s="40" t="str">
        <f t="shared" si="15"/>
        <v xml:space="preserve"> </v>
      </c>
      <c r="X101" s="40" t="str">
        <f>IF(H101="M",IF(P101&lt;&gt;4,"",VLOOKUP(CONCATENATE(O101," ",(P101-3)),$W$2:AA101,5,0)),IF(P101&lt;&gt;3,"",VLOOKUP(CONCATENATE(O101," ",(P101-2)),$W$2:AA101,5,0)))</f>
        <v/>
      </c>
      <c r="Y101" s="40" t="str">
        <f>IF(H101="M",IF(P101&lt;&gt;4,"",VLOOKUP(CONCATENATE(O101," ",(P101-2)),$W$2:AA101,5,0)),IF(P101&lt;&gt;3,"",VLOOKUP(CONCATENATE(O101," ",(P101-1)),$W$2:AA101,5,0)))</f>
        <v/>
      </c>
      <c r="Z101" s="40" t="str">
        <f>IF(H101="M",IF(P101&lt;&gt;4,"",VLOOKUP(CONCATENATE(O101," ",(P101-1)),$W$2:AA101,5,0)),IF(P101&lt;&gt;3,"",VLOOKUP(CONCATENATE(O101," ",(P101)),$W$2:AA101,5,0)))</f>
        <v/>
      </c>
      <c r="AA101" s="40" t="str">
        <f t="shared" si="19"/>
        <v/>
      </c>
    </row>
    <row r="102" spans="1:27" x14ac:dyDescent="0.3">
      <c r="A102" s="78" t="str">
        <f t="shared" si="12"/>
        <v/>
      </c>
      <c r="B102" s="78" t="str">
        <f t="shared" si="13"/>
        <v/>
      </c>
      <c r="C102" s="1">
        <v>101</v>
      </c>
      <c r="E102" s="73"/>
      <c r="F102" t="str">
        <f>IF(D102="","",VLOOKUP(D102,ENTRANTS!$A$1:$H$1000,2,0))</f>
        <v/>
      </c>
      <c r="G102" t="str">
        <f>IF(D102="","",VLOOKUP(D102,ENTRANTS!$A$1:$H$1000,3,0))</f>
        <v/>
      </c>
      <c r="H102" s="1" t="str">
        <f>IF(D102="","",LEFT(VLOOKUP(D102,ENTRANTS!$A$1:$H$1000,5,0),1))</f>
        <v/>
      </c>
      <c r="I102" s="1" t="str">
        <f>IF(D102="","",COUNTIF($H$2:H102,H102))</f>
        <v/>
      </c>
      <c r="J102" s="1" t="str">
        <f>IF(D102="","",VLOOKUP(D102,ENTRANTS!$A$1:$H$1000,4,0))</f>
        <v/>
      </c>
      <c r="K102" s="1" t="str">
        <f>IF(D102="","",COUNTIF($J$2:J102,J102))</f>
        <v/>
      </c>
      <c r="L102" t="str">
        <f>IF(D102="","",VLOOKUP(D102,ENTRANTS!$A$1:$H$1000,6,0))</f>
        <v/>
      </c>
      <c r="M102" s="99" t="str">
        <f t="shared" si="16"/>
        <v/>
      </c>
      <c r="N102" s="38"/>
      <c r="O102" s="5" t="str">
        <f t="shared" si="17"/>
        <v/>
      </c>
      <c r="P102" s="6" t="str">
        <f>IF(D102="","",COUNTIF($O$2:O102,O102))</f>
        <v/>
      </c>
      <c r="Q102" s="7" t="str">
        <f t="shared" si="20"/>
        <v/>
      </c>
      <c r="R102" s="42" t="str">
        <f>IF(AND(P102=4,H102="M",NOT(L102="Unattached")),SUMIF(O$2:O102,O102,I$2:I102),"")</f>
        <v/>
      </c>
      <c r="S102" s="7" t="str">
        <f t="shared" si="21"/>
        <v/>
      </c>
      <c r="T102" s="42" t="str">
        <f>IF(AND(P102=3,H102="F",NOT(L102="Unattached")),SUMIF(O$2:O102,O102,I$2:I102),"")</f>
        <v/>
      </c>
      <c r="U102" s="8" t="str">
        <f t="shared" si="14"/>
        <v/>
      </c>
      <c r="V102" s="8" t="str">
        <f t="shared" si="18"/>
        <v/>
      </c>
      <c r="W102" s="40" t="str">
        <f t="shared" si="15"/>
        <v xml:space="preserve"> </v>
      </c>
      <c r="X102" s="40" t="str">
        <f>IF(H102="M",IF(P102&lt;&gt;4,"",VLOOKUP(CONCATENATE(O102," ",(P102-3)),$W$2:AA102,5,0)),IF(P102&lt;&gt;3,"",VLOOKUP(CONCATENATE(O102," ",(P102-2)),$W$2:AA102,5,0)))</f>
        <v/>
      </c>
      <c r="Y102" s="40" t="str">
        <f>IF(H102="M",IF(P102&lt;&gt;4,"",VLOOKUP(CONCATENATE(O102," ",(P102-2)),$W$2:AA102,5,0)),IF(P102&lt;&gt;3,"",VLOOKUP(CONCATENATE(O102," ",(P102-1)),$W$2:AA102,5,0)))</f>
        <v/>
      </c>
      <c r="Z102" s="40" t="str">
        <f>IF(H102="M",IF(P102&lt;&gt;4,"",VLOOKUP(CONCATENATE(O102," ",(P102-1)),$W$2:AA102,5,0)),IF(P102&lt;&gt;3,"",VLOOKUP(CONCATENATE(O102," ",(P102)),$W$2:AA102,5,0)))</f>
        <v/>
      </c>
      <c r="AA102" s="40" t="str">
        <f t="shared" si="19"/>
        <v/>
      </c>
    </row>
    <row r="103" spans="1:27" x14ac:dyDescent="0.3">
      <c r="A103" s="78" t="str">
        <f t="shared" si="12"/>
        <v/>
      </c>
      <c r="B103" s="78" t="str">
        <f t="shared" si="13"/>
        <v/>
      </c>
      <c r="C103" s="1">
        <v>102</v>
      </c>
      <c r="E103" s="73"/>
      <c r="F103" t="str">
        <f>IF(D103="","",VLOOKUP(D103,ENTRANTS!$A$1:$H$1000,2,0))</f>
        <v/>
      </c>
      <c r="G103" t="str">
        <f>IF(D103="","",VLOOKUP(D103,ENTRANTS!$A$1:$H$1000,3,0))</f>
        <v/>
      </c>
      <c r="H103" s="1" t="str">
        <f>IF(D103="","",LEFT(VLOOKUP(D103,ENTRANTS!$A$1:$H$1000,5,0),1))</f>
        <v/>
      </c>
      <c r="I103" s="1" t="str">
        <f>IF(D103="","",COUNTIF($H$2:H103,H103))</f>
        <v/>
      </c>
      <c r="J103" s="1" t="str">
        <f>IF(D103="","",VLOOKUP(D103,ENTRANTS!$A$1:$H$1000,4,0))</f>
        <v/>
      </c>
      <c r="K103" s="1" t="str">
        <f>IF(D103="","",COUNTIF($J$2:J103,J103))</f>
        <v/>
      </c>
      <c r="L103" t="str">
        <f>IF(D103="","",VLOOKUP(D103,ENTRANTS!$A$1:$H$1000,6,0))</f>
        <v/>
      </c>
      <c r="M103" s="99" t="str">
        <f t="shared" si="16"/>
        <v/>
      </c>
      <c r="N103" s="38"/>
      <c r="O103" s="5" t="str">
        <f t="shared" si="17"/>
        <v/>
      </c>
      <c r="P103" s="6" t="str">
        <f>IF(D103="","",COUNTIF($O$2:O103,O103))</f>
        <v/>
      </c>
      <c r="Q103" s="7" t="str">
        <f t="shared" si="20"/>
        <v/>
      </c>
      <c r="R103" s="42" t="str">
        <f>IF(AND(P103=4,H103="M",NOT(L103="Unattached")),SUMIF(O$2:O103,O103,I$2:I103),"")</f>
        <v/>
      </c>
      <c r="S103" s="7" t="str">
        <f t="shared" si="21"/>
        <v/>
      </c>
      <c r="T103" s="42" t="str">
        <f>IF(AND(P103=3,H103="F",NOT(L103="Unattached")),SUMIF(O$2:O103,O103,I$2:I103),"")</f>
        <v/>
      </c>
      <c r="U103" s="8" t="str">
        <f t="shared" si="14"/>
        <v/>
      </c>
      <c r="V103" s="8" t="str">
        <f t="shared" si="18"/>
        <v/>
      </c>
      <c r="W103" s="40" t="str">
        <f t="shared" si="15"/>
        <v xml:space="preserve"> </v>
      </c>
      <c r="X103" s="40" t="str">
        <f>IF(H103="M",IF(P103&lt;&gt;4,"",VLOOKUP(CONCATENATE(O103," ",(P103-3)),$W$2:AA103,5,0)),IF(P103&lt;&gt;3,"",VLOOKUP(CONCATENATE(O103," ",(P103-2)),$W$2:AA103,5,0)))</f>
        <v/>
      </c>
      <c r="Y103" s="40" t="str">
        <f>IF(H103="M",IF(P103&lt;&gt;4,"",VLOOKUP(CONCATENATE(O103," ",(P103-2)),$W$2:AA103,5,0)),IF(P103&lt;&gt;3,"",VLOOKUP(CONCATENATE(O103," ",(P103-1)),$W$2:AA103,5,0)))</f>
        <v/>
      </c>
      <c r="Z103" s="40" t="str">
        <f>IF(H103="M",IF(P103&lt;&gt;4,"",VLOOKUP(CONCATENATE(O103," ",(P103-1)),$W$2:AA103,5,0)),IF(P103&lt;&gt;3,"",VLOOKUP(CONCATENATE(O103," ",(P103)),$W$2:AA103,5,0)))</f>
        <v/>
      </c>
      <c r="AA103" s="40" t="str">
        <f t="shared" si="19"/>
        <v/>
      </c>
    </row>
    <row r="104" spans="1:27" x14ac:dyDescent="0.3">
      <c r="A104" s="78" t="str">
        <f t="shared" si="12"/>
        <v/>
      </c>
      <c r="B104" s="78" t="str">
        <f t="shared" si="13"/>
        <v/>
      </c>
      <c r="C104" s="1">
        <v>103</v>
      </c>
      <c r="E104" s="73"/>
      <c r="F104" t="str">
        <f>IF(D104="","",VLOOKUP(D104,ENTRANTS!$A$1:$H$1000,2,0))</f>
        <v/>
      </c>
      <c r="G104" t="str">
        <f>IF(D104="","",VLOOKUP(D104,ENTRANTS!$A$1:$H$1000,3,0))</f>
        <v/>
      </c>
      <c r="H104" s="1" t="str">
        <f>IF(D104="","",LEFT(VLOOKUP(D104,ENTRANTS!$A$1:$H$1000,5,0),1))</f>
        <v/>
      </c>
      <c r="I104" s="1" t="str">
        <f>IF(D104="","",COUNTIF($H$2:H104,H104))</f>
        <v/>
      </c>
      <c r="J104" s="1" t="str">
        <f>IF(D104="","",VLOOKUP(D104,ENTRANTS!$A$1:$H$1000,4,0))</f>
        <v/>
      </c>
      <c r="K104" s="1" t="str">
        <f>IF(D104="","",COUNTIF($J$2:J104,J104))</f>
        <v/>
      </c>
      <c r="L104" t="str">
        <f>IF(D104="","",VLOOKUP(D104,ENTRANTS!$A$1:$H$1000,6,0))</f>
        <v/>
      </c>
      <c r="M104" s="99" t="str">
        <f t="shared" si="16"/>
        <v/>
      </c>
      <c r="N104" s="38"/>
      <c r="O104" s="5" t="str">
        <f t="shared" si="17"/>
        <v/>
      </c>
      <c r="P104" s="6" t="str">
        <f>IF(D104="","",COUNTIF($O$2:O104,O104))</f>
        <v/>
      </c>
      <c r="Q104" s="7" t="str">
        <f t="shared" si="20"/>
        <v/>
      </c>
      <c r="R104" s="42" t="str">
        <f>IF(AND(P104=4,H104="M",NOT(L104="Unattached")),SUMIF(O$2:O104,O104,I$2:I104),"")</f>
        <v/>
      </c>
      <c r="S104" s="7" t="str">
        <f t="shared" si="21"/>
        <v/>
      </c>
      <c r="T104" s="42" t="str">
        <f>IF(AND(P104=3,H104="F",NOT(L104="Unattached")),SUMIF(O$2:O104,O104,I$2:I104),"")</f>
        <v/>
      </c>
      <c r="U104" s="8" t="str">
        <f t="shared" si="14"/>
        <v/>
      </c>
      <c r="V104" s="8" t="str">
        <f t="shared" si="18"/>
        <v/>
      </c>
      <c r="W104" s="40" t="str">
        <f t="shared" si="15"/>
        <v xml:space="preserve"> </v>
      </c>
      <c r="X104" s="40" t="str">
        <f>IF(H104="M",IF(P104&lt;&gt;4,"",VLOOKUP(CONCATENATE(O104," ",(P104-3)),$W$2:AA104,5,0)),IF(P104&lt;&gt;3,"",VLOOKUP(CONCATENATE(O104," ",(P104-2)),$W$2:AA104,5,0)))</f>
        <v/>
      </c>
      <c r="Y104" s="40" t="str">
        <f>IF(H104="M",IF(P104&lt;&gt;4,"",VLOOKUP(CONCATENATE(O104," ",(P104-2)),$W$2:AA104,5,0)),IF(P104&lt;&gt;3,"",VLOOKUP(CONCATENATE(O104," ",(P104-1)),$W$2:AA104,5,0)))</f>
        <v/>
      </c>
      <c r="Z104" s="40" t="str">
        <f>IF(H104="M",IF(P104&lt;&gt;4,"",VLOOKUP(CONCATENATE(O104," ",(P104-1)),$W$2:AA104,5,0)),IF(P104&lt;&gt;3,"",VLOOKUP(CONCATENATE(O104," ",(P104)),$W$2:AA104,5,0)))</f>
        <v/>
      </c>
      <c r="AA104" s="40" t="str">
        <f t="shared" si="19"/>
        <v/>
      </c>
    </row>
    <row r="105" spans="1:27" x14ac:dyDescent="0.3">
      <c r="A105" s="78" t="str">
        <f t="shared" si="12"/>
        <v/>
      </c>
      <c r="B105" s="78" t="str">
        <f t="shared" si="13"/>
        <v/>
      </c>
      <c r="C105" s="1">
        <v>104</v>
      </c>
      <c r="E105" s="73"/>
      <c r="F105" t="str">
        <f>IF(D105="","",VLOOKUP(D105,ENTRANTS!$A$1:$H$1000,2,0))</f>
        <v/>
      </c>
      <c r="G105" t="str">
        <f>IF(D105="","",VLOOKUP(D105,ENTRANTS!$A$1:$H$1000,3,0))</f>
        <v/>
      </c>
      <c r="H105" s="1" t="str">
        <f>IF(D105="","",LEFT(VLOOKUP(D105,ENTRANTS!$A$1:$H$1000,5,0),1))</f>
        <v/>
      </c>
      <c r="I105" s="1" t="str">
        <f>IF(D105="","",COUNTIF($H$2:H105,H105))</f>
        <v/>
      </c>
      <c r="J105" s="1" t="str">
        <f>IF(D105="","",VLOOKUP(D105,ENTRANTS!$A$1:$H$1000,4,0))</f>
        <v/>
      </c>
      <c r="K105" s="1" t="str">
        <f>IF(D105="","",COUNTIF($J$2:J105,J105))</f>
        <v/>
      </c>
      <c r="L105" t="str">
        <f>IF(D105="","",VLOOKUP(D105,ENTRANTS!$A$1:$H$1000,6,0))</f>
        <v/>
      </c>
      <c r="M105" s="99" t="str">
        <f t="shared" si="16"/>
        <v/>
      </c>
      <c r="N105" s="38"/>
      <c r="O105" s="5" t="str">
        <f t="shared" si="17"/>
        <v/>
      </c>
      <c r="P105" s="6" t="str">
        <f>IF(D105="","",COUNTIF($O$2:O105,O105))</f>
        <v/>
      </c>
      <c r="Q105" s="7" t="str">
        <f t="shared" si="20"/>
        <v/>
      </c>
      <c r="R105" s="42" t="str">
        <f>IF(AND(P105=4,H105="M",NOT(L105="Unattached")),SUMIF(O$2:O105,O105,I$2:I105),"")</f>
        <v/>
      </c>
      <c r="S105" s="7" t="str">
        <f t="shared" si="21"/>
        <v/>
      </c>
      <c r="T105" s="42" t="str">
        <f>IF(AND(P105=3,H105="F",NOT(L105="Unattached")),SUMIF(O$2:O105,O105,I$2:I105),"")</f>
        <v/>
      </c>
      <c r="U105" s="8" t="str">
        <f t="shared" si="14"/>
        <v/>
      </c>
      <c r="V105" s="8" t="str">
        <f t="shared" si="18"/>
        <v/>
      </c>
      <c r="W105" s="40" t="str">
        <f t="shared" si="15"/>
        <v xml:space="preserve"> </v>
      </c>
      <c r="X105" s="40" t="str">
        <f>IF(H105="M",IF(P105&lt;&gt;4,"",VLOOKUP(CONCATENATE(O105," ",(P105-3)),$W$2:AA105,5,0)),IF(P105&lt;&gt;3,"",VLOOKUP(CONCATENATE(O105," ",(P105-2)),$W$2:AA105,5,0)))</f>
        <v/>
      </c>
      <c r="Y105" s="40" t="str">
        <f>IF(H105="M",IF(P105&lt;&gt;4,"",VLOOKUP(CONCATENATE(O105," ",(P105-2)),$W$2:AA105,5,0)),IF(P105&lt;&gt;3,"",VLOOKUP(CONCATENATE(O105," ",(P105-1)),$W$2:AA105,5,0)))</f>
        <v/>
      </c>
      <c r="Z105" s="40" t="str">
        <f>IF(H105="M",IF(P105&lt;&gt;4,"",VLOOKUP(CONCATENATE(O105," ",(P105-1)),$W$2:AA105,5,0)),IF(P105&lt;&gt;3,"",VLOOKUP(CONCATENATE(O105," ",(P105)),$W$2:AA105,5,0)))</f>
        <v/>
      </c>
      <c r="AA105" s="40" t="str">
        <f t="shared" si="19"/>
        <v/>
      </c>
    </row>
    <row r="106" spans="1:27" x14ac:dyDescent="0.3">
      <c r="A106" s="78" t="str">
        <f t="shared" si="12"/>
        <v/>
      </c>
      <c r="B106" s="78" t="str">
        <f t="shared" si="13"/>
        <v/>
      </c>
      <c r="C106" s="1">
        <v>105</v>
      </c>
      <c r="E106" s="73"/>
      <c r="F106" t="str">
        <f>IF(D106="","",VLOOKUP(D106,ENTRANTS!$A$1:$H$1000,2,0))</f>
        <v/>
      </c>
      <c r="G106" t="str">
        <f>IF(D106="","",VLOOKUP(D106,ENTRANTS!$A$1:$H$1000,3,0))</f>
        <v/>
      </c>
      <c r="H106" s="1" t="str">
        <f>IF(D106="","",LEFT(VLOOKUP(D106,ENTRANTS!$A$1:$H$1000,5,0),1))</f>
        <v/>
      </c>
      <c r="I106" s="1" t="str">
        <f>IF(D106="","",COUNTIF($H$2:H106,H106))</f>
        <v/>
      </c>
      <c r="J106" s="1" t="str">
        <f>IF(D106="","",VLOOKUP(D106,ENTRANTS!$A$1:$H$1000,4,0))</f>
        <v/>
      </c>
      <c r="K106" s="1" t="str">
        <f>IF(D106="","",COUNTIF($J$2:J106,J106))</f>
        <v/>
      </c>
      <c r="L106" t="str">
        <f>IF(D106="","",VLOOKUP(D106,ENTRANTS!$A$1:$H$1000,6,0))</f>
        <v/>
      </c>
      <c r="M106" s="99" t="str">
        <f t="shared" si="16"/>
        <v/>
      </c>
      <c r="N106" s="38"/>
      <c r="O106" s="5" t="str">
        <f t="shared" si="17"/>
        <v/>
      </c>
      <c r="P106" s="6" t="str">
        <f>IF(D106="","",COUNTIF($O$2:O106,O106))</f>
        <v/>
      </c>
      <c r="Q106" s="7" t="str">
        <f t="shared" si="20"/>
        <v/>
      </c>
      <c r="R106" s="42" t="str">
        <f>IF(AND(P106=4,H106="M",NOT(L106="Unattached")),SUMIF(O$2:O106,O106,I$2:I106),"")</f>
        <v/>
      </c>
      <c r="S106" s="7" t="str">
        <f t="shared" si="21"/>
        <v/>
      </c>
      <c r="T106" s="42" t="str">
        <f>IF(AND(P106=3,H106="F",NOT(L106="Unattached")),SUMIF(O$2:O106,O106,I$2:I106),"")</f>
        <v/>
      </c>
      <c r="U106" s="8" t="str">
        <f t="shared" si="14"/>
        <v/>
      </c>
      <c r="V106" s="8" t="str">
        <f t="shared" si="18"/>
        <v/>
      </c>
      <c r="W106" s="40" t="str">
        <f t="shared" si="15"/>
        <v xml:space="preserve"> </v>
      </c>
      <c r="X106" s="40" t="str">
        <f>IF(H106="M",IF(P106&lt;&gt;4,"",VLOOKUP(CONCATENATE(O106," ",(P106-3)),$W$2:AA106,5,0)),IF(P106&lt;&gt;3,"",VLOOKUP(CONCATENATE(O106," ",(P106-2)),$W$2:AA106,5,0)))</f>
        <v/>
      </c>
      <c r="Y106" s="40" t="str">
        <f>IF(H106="M",IF(P106&lt;&gt;4,"",VLOOKUP(CONCATENATE(O106," ",(P106-2)),$W$2:AA106,5,0)),IF(P106&lt;&gt;3,"",VLOOKUP(CONCATENATE(O106," ",(P106-1)),$W$2:AA106,5,0)))</f>
        <v/>
      </c>
      <c r="Z106" s="40" t="str">
        <f>IF(H106="M",IF(P106&lt;&gt;4,"",VLOOKUP(CONCATENATE(O106," ",(P106-1)),$W$2:AA106,5,0)),IF(P106&lt;&gt;3,"",VLOOKUP(CONCATENATE(O106," ",(P106)),$W$2:AA106,5,0)))</f>
        <v/>
      </c>
      <c r="AA106" s="40" t="str">
        <f t="shared" si="19"/>
        <v/>
      </c>
    </row>
    <row r="107" spans="1:27" x14ac:dyDescent="0.3">
      <c r="A107" s="78" t="str">
        <f t="shared" si="12"/>
        <v/>
      </c>
      <c r="B107" s="78" t="str">
        <f t="shared" si="13"/>
        <v/>
      </c>
      <c r="C107" s="1">
        <v>106</v>
      </c>
      <c r="E107" s="73"/>
      <c r="F107" t="str">
        <f>IF(D107="","",VLOOKUP(D107,ENTRANTS!$A$1:$H$1000,2,0))</f>
        <v/>
      </c>
      <c r="G107" t="str">
        <f>IF(D107="","",VLOOKUP(D107,ENTRANTS!$A$1:$H$1000,3,0))</f>
        <v/>
      </c>
      <c r="H107" s="1" t="str">
        <f>IF(D107="","",LEFT(VLOOKUP(D107,ENTRANTS!$A$1:$H$1000,5,0),1))</f>
        <v/>
      </c>
      <c r="I107" s="1" t="str">
        <f>IF(D107="","",COUNTIF($H$2:H107,H107))</f>
        <v/>
      </c>
      <c r="J107" s="1" t="str">
        <f>IF(D107="","",VLOOKUP(D107,ENTRANTS!$A$1:$H$1000,4,0))</f>
        <v/>
      </c>
      <c r="K107" s="1" t="str">
        <f>IF(D107="","",COUNTIF($J$2:J107,J107))</f>
        <v/>
      </c>
      <c r="L107" t="str">
        <f>IF(D107="","",VLOOKUP(D107,ENTRANTS!$A$1:$H$1000,6,0))</f>
        <v/>
      </c>
      <c r="M107" s="99" t="str">
        <f t="shared" si="16"/>
        <v/>
      </c>
      <c r="N107" s="38"/>
      <c r="O107" s="5" t="str">
        <f t="shared" si="17"/>
        <v/>
      </c>
      <c r="P107" s="6" t="str">
        <f>IF(D107="","",COUNTIF($O$2:O107,O107))</f>
        <v/>
      </c>
      <c r="Q107" s="7" t="str">
        <f t="shared" si="20"/>
        <v/>
      </c>
      <c r="R107" s="42" t="str">
        <f>IF(AND(P107=4,H107="M",NOT(L107="Unattached")),SUMIF(O$2:O107,O107,I$2:I107),"")</f>
        <v/>
      </c>
      <c r="S107" s="7" t="str">
        <f t="shared" si="21"/>
        <v/>
      </c>
      <c r="T107" s="42" t="str">
        <f>IF(AND(P107=3,H107="F",NOT(L107="Unattached")),SUMIF(O$2:O107,O107,I$2:I107),"")</f>
        <v/>
      </c>
      <c r="U107" s="8" t="str">
        <f t="shared" si="14"/>
        <v/>
      </c>
      <c r="V107" s="8" t="str">
        <f t="shared" si="18"/>
        <v/>
      </c>
      <c r="W107" s="40" t="str">
        <f t="shared" si="15"/>
        <v xml:space="preserve"> </v>
      </c>
      <c r="X107" s="40" t="str">
        <f>IF(H107="M",IF(P107&lt;&gt;4,"",VLOOKUP(CONCATENATE(O107," ",(P107-3)),$W$2:AA107,5,0)),IF(P107&lt;&gt;3,"",VLOOKUP(CONCATENATE(O107," ",(P107-2)),$W$2:AA107,5,0)))</f>
        <v/>
      </c>
      <c r="Y107" s="40" t="str">
        <f>IF(H107="M",IF(P107&lt;&gt;4,"",VLOOKUP(CONCATENATE(O107," ",(P107-2)),$W$2:AA107,5,0)),IF(P107&lt;&gt;3,"",VLOOKUP(CONCATENATE(O107," ",(P107-1)),$W$2:AA107,5,0)))</f>
        <v/>
      </c>
      <c r="Z107" s="40" t="str">
        <f>IF(H107="M",IF(P107&lt;&gt;4,"",VLOOKUP(CONCATENATE(O107," ",(P107-1)),$W$2:AA107,5,0)),IF(P107&lt;&gt;3,"",VLOOKUP(CONCATENATE(O107," ",(P107)),$W$2:AA107,5,0)))</f>
        <v/>
      </c>
      <c r="AA107" s="40" t="str">
        <f t="shared" si="19"/>
        <v/>
      </c>
    </row>
    <row r="108" spans="1:27" x14ac:dyDescent="0.3">
      <c r="A108" s="78" t="str">
        <f t="shared" si="12"/>
        <v/>
      </c>
      <c r="B108" s="78" t="str">
        <f t="shared" si="13"/>
        <v/>
      </c>
      <c r="C108" s="1">
        <v>107</v>
      </c>
      <c r="E108" s="73"/>
      <c r="F108" t="str">
        <f>IF(D108="","",VLOOKUP(D108,ENTRANTS!$A$1:$H$1000,2,0))</f>
        <v/>
      </c>
      <c r="G108" t="str">
        <f>IF(D108="","",VLOOKUP(D108,ENTRANTS!$A$1:$H$1000,3,0))</f>
        <v/>
      </c>
      <c r="H108" s="1" t="str">
        <f>IF(D108="","",LEFT(VLOOKUP(D108,ENTRANTS!$A$1:$H$1000,5,0),1))</f>
        <v/>
      </c>
      <c r="I108" s="1" t="str">
        <f>IF(D108="","",COUNTIF($H$2:H108,H108))</f>
        <v/>
      </c>
      <c r="J108" s="1" t="str">
        <f>IF(D108="","",VLOOKUP(D108,ENTRANTS!$A$1:$H$1000,4,0))</f>
        <v/>
      </c>
      <c r="K108" s="1" t="str">
        <f>IF(D108="","",COUNTIF($J$2:J108,J108))</f>
        <v/>
      </c>
      <c r="L108" t="str">
        <f>IF(D108="","",VLOOKUP(D108,ENTRANTS!$A$1:$H$1000,6,0))</f>
        <v/>
      </c>
      <c r="M108" s="99" t="str">
        <f t="shared" si="16"/>
        <v/>
      </c>
      <c r="N108" s="38"/>
      <c r="O108" s="5" t="str">
        <f t="shared" si="17"/>
        <v/>
      </c>
      <c r="P108" s="6" t="str">
        <f>IF(D108="","",COUNTIF($O$2:O108,O108))</f>
        <v/>
      </c>
      <c r="Q108" s="7" t="str">
        <f t="shared" si="20"/>
        <v/>
      </c>
      <c r="R108" s="42" t="str">
        <f>IF(AND(P108=4,H108="M",NOT(L108="Unattached")),SUMIF(O$2:O108,O108,I$2:I108),"")</f>
        <v/>
      </c>
      <c r="S108" s="7" t="str">
        <f t="shared" si="21"/>
        <v/>
      </c>
      <c r="T108" s="42" t="str">
        <f>IF(AND(P108=3,H108="F",NOT(L108="Unattached")),SUMIF(O$2:O108,O108,I$2:I108),"")</f>
        <v/>
      </c>
      <c r="U108" s="8" t="str">
        <f t="shared" si="14"/>
        <v/>
      </c>
      <c r="V108" s="8" t="str">
        <f t="shared" si="18"/>
        <v/>
      </c>
      <c r="W108" s="40" t="str">
        <f t="shared" si="15"/>
        <v xml:space="preserve"> </v>
      </c>
      <c r="X108" s="40" t="str">
        <f>IF(H108="M",IF(P108&lt;&gt;4,"",VLOOKUP(CONCATENATE(O108," ",(P108-3)),$W$2:AA108,5,0)),IF(P108&lt;&gt;3,"",VLOOKUP(CONCATENATE(O108," ",(P108-2)),$W$2:AA108,5,0)))</f>
        <v/>
      </c>
      <c r="Y108" s="40" t="str">
        <f>IF(H108="M",IF(P108&lt;&gt;4,"",VLOOKUP(CONCATENATE(O108," ",(P108-2)),$W$2:AA108,5,0)),IF(P108&lt;&gt;3,"",VLOOKUP(CONCATENATE(O108," ",(P108-1)),$W$2:AA108,5,0)))</f>
        <v/>
      </c>
      <c r="Z108" s="40" t="str">
        <f>IF(H108="M",IF(P108&lt;&gt;4,"",VLOOKUP(CONCATENATE(O108," ",(P108-1)),$W$2:AA108,5,0)),IF(P108&lt;&gt;3,"",VLOOKUP(CONCATENATE(O108," ",(P108)),$W$2:AA108,5,0)))</f>
        <v/>
      </c>
      <c r="AA108" s="40" t="str">
        <f t="shared" si="19"/>
        <v/>
      </c>
    </row>
    <row r="109" spans="1:27" x14ac:dyDescent="0.3">
      <c r="A109" s="78" t="str">
        <f t="shared" si="12"/>
        <v/>
      </c>
      <c r="B109" s="78" t="str">
        <f t="shared" si="13"/>
        <v/>
      </c>
      <c r="C109" s="1">
        <v>108</v>
      </c>
      <c r="E109" s="73"/>
      <c r="F109" t="str">
        <f>IF(D109="","",VLOOKUP(D109,ENTRANTS!$A$1:$H$1000,2,0))</f>
        <v/>
      </c>
      <c r="G109" t="str">
        <f>IF(D109="","",VLOOKUP(D109,ENTRANTS!$A$1:$H$1000,3,0))</f>
        <v/>
      </c>
      <c r="H109" s="1" t="str">
        <f>IF(D109="","",LEFT(VLOOKUP(D109,ENTRANTS!$A$1:$H$1000,5,0),1))</f>
        <v/>
      </c>
      <c r="I109" s="1" t="str">
        <f>IF(D109="","",COUNTIF($H$2:H109,H109))</f>
        <v/>
      </c>
      <c r="J109" s="1" t="str">
        <f>IF(D109="","",VLOOKUP(D109,ENTRANTS!$A$1:$H$1000,4,0))</f>
        <v/>
      </c>
      <c r="K109" s="1" t="str">
        <f>IF(D109="","",COUNTIF($J$2:J109,J109))</f>
        <v/>
      </c>
      <c r="L109" t="str">
        <f>IF(D109="","",VLOOKUP(D109,ENTRANTS!$A$1:$H$1000,6,0))</f>
        <v/>
      </c>
      <c r="M109" s="99" t="str">
        <f t="shared" si="16"/>
        <v/>
      </c>
      <c r="N109" s="38"/>
      <c r="O109" s="5" t="str">
        <f t="shared" si="17"/>
        <v/>
      </c>
      <c r="P109" s="6" t="str">
        <f>IF(D109="","",COUNTIF($O$2:O109,O109))</f>
        <v/>
      </c>
      <c r="Q109" s="7" t="str">
        <f t="shared" si="20"/>
        <v/>
      </c>
      <c r="R109" s="42" t="str">
        <f>IF(AND(P109=4,H109="M",NOT(L109="Unattached")),SUMIF(O$2:O109,O109,I$2:I109),"")</f>
        <v/>
      </c>
      <c r="S109" s="7" t="str">
        <f t="shared" si="21"/>
        <v/>
      </c>
      <c r="T109" s="42" t="str">
        <f>IF(AND(P109=3,H109="F",NOT(L109="Unattached")),SUMIF(O$2:O109,O109,I$2:I109),"")</f>
        <v/>
      </c>
      <c r="U109" s="8" t="str">
        <f t="shared" si="14"/>
        <v/>
      </c>
      <c r="V109" s="8" t="str">
        <f t="shared" si="18"/>
        <v/>
      </c>
      <c r="W109" s="40" t="str">
        <f t="shared" si="15"/>
        <v xml:space="preserve"> </v>
      </c>
      <c r="X109" s="40" t="str">
        <f>IF(H109="M",IF(P109&lt;&gt;4,"",VLOOKUP(CONCATENATE(O109," ",(P109-3)),$W$2:AA109,5,0)),IF(P109&lt;&gt;3,"",VLOOKUP(CONCATENATE(O109," ",(P109-2)),$W$2:AA109,5,0)))</f>
        <v/>
      </c>
      <c r="Y109" s="40" t="str">
        <f>IF(H109="M",IF(P109&lt;&gt;4,"",VLOOKUP(CONCATENATE(O109," ",(P109-2)),$W$2:AA109,5,0)),IF(P109&lt;&gt;3,"",VLOOKUP(CONCATENATE(O109," ",(P109-1)),$W$2:AA109,5,0)))</f>
        <v/>
      </c>
      <c r="Z109" s="40" t="str">
        <f>IF(H109="M",IF(P109&lt;&gt;4,"",VLOOKUP(CONCATENATE(O109," ",(P109-1)),$W$2:AA109,5,0)),IF(P109&lt;&gt;3,"",VLOOKUP(CONCATENATE(O109," ",(P109)),$W$2:AA109,5,0)))</f>
        <v/>
      </c>
      <c r="AA109" s="40" t="str">
        <f t="shared" si="19"/>
        <v/>
      </c>
    </row>
    <row r="110" spans="1:27" x14ac:dyDescent="0.3">
      <c r="A110" s="78" t="str">
        <f t="shared" si="12"/>
        <v/>
      </c>
      <c r="B110" s="78" t="str">
        <f t="shared" si="13"/>
        <v/>
      </c>
      <c r="C110" s="1">
        <v>109</v>
      </c>
      <c r="E110" s="73"/>
      <c r="F110" t="str">
        <f>IF(D110="","",VLOOKUP(D110,ENTRANTS!$A$1:$H$1000,2,0))</f>
        <v/>
      </c>
      <c r="G110" t="str">
        <f>IF(D110="","",VLOOKUP(D110,ENTRANTS!$A$1:$H$1000,3,0))</f>
        <v/>
      </c>
      <c r="H110" s="1" t="str">
        <f>IF(D110="","",LEFT(VLOOKUP(D110,ENTRANTS!$A$1:$H$1000,5,0),1))</f>
        <v/>
      </c>
      <c r="I110" s="1" t="str">
        <f>IF(D110="","",COUNTIF($H$2:H110,H110))</f>
        <v/>
      </c>
      <c r="J110" s="1" t="str">
        <f>IF(D110="","",VLOOKUP(D110,ENTRANTS!$A$1:$H$1000,4,0))</f>
        <v/>
      </c>
      <c r="K110" s="1" t="str">
        <f>IF(D110="","",COUNTIF($J$2:J110,J110))</f>
        <v/>
      </c>
      <c r="L110" t="str">
        <f>IF(D110="","",VLOOKUP(D110,ENTRANTS!$A$1:$H$1000,6,0))</f>
        <v/>
      </c>
      <c r="M110" s="99" t="str">
        <f t="shared" si="16"/>
        <v/>
      </c>
      <c r="N110" s="38"/>
      <c r="O110" s="5" t="str">
        <f t="shared" si="17"/>
        <v/>
      </c>
      <c r="P110" s="6" t="str">
        <f>IF(D110="","",COUNTIF($O$2:O110,O110))</f>
        <v/>
      </c>
      <c r="Q110" s="7" t="str">
        <f t="shared" si="20"/>
        <v/>
      </c>
      <c r="R110" s="42" t="str">
        <f>IF(AND(P110=4,H110="M",NOT(L110="Unattached")),SUMIF(O$2:O110,O110,I$2:I110),"")</f>
        <v/>
      </c>
      <c r="S110" s="7" t="str">
        <f t="shared" si="21"/>
        <v/>
      </c>
      <c r="T110" s="42" t="str">
        <f>IF(AND(P110=3,H110="F",NOT(L110="Unattached")),SUMIF(O$2:O110,O110,I$2:I110),"")</f>
        <v/>
      </c>
      <c r="U110" s="8" t="str">
        <f t="shared" si="14"/>
        <v/>
      </c>
      <c r="V110" s="8" t="str">
        <f t="shared" si="18"/>
        <v/>
      </c>
      <c r="W110" s="40" t="str">
        <f t="shared" si="15"/>
        <v xml:space="preserve"> </v>
      </c>
      <c r="X110" s="40" t="str">
        <f>IF(H110="M",IF(P110&lt;&gt;4,"",VLOOKUP(CONCATENATE(O110," ",(P110-3)),$W$2:AA110,5,0)),IF(P110&lt;&gt;3,"",VLOOKUP(CONCATENATE(O110," ",(P110-2)),$W$2:AA110,5,0)))</f>
        <v/>
      </c>
      <c r="Y110" s="40" t="str">
        <f>IF(H110="M",IF(P110&lt;&gt;4,"",VLOOKUP(CONCATENATE(O110," ",(P110-2)),$W$2:AA110,5,0)),IF(P110&lt;&gt;3,"",VLOOKUP(CONCATENATE(O110," ",(P110-1)),$W$2:AA110,5,0)))</f>
        <v/>
      </c>
      <c r="Z110" s="40" t="str">
        <f>IF(H110="M",IF(P110&lt;&gt;4,"",VLOOKUP(CONCATENATE(O110," ",(P110-1)),$W$2:AA110,5,0)),IF(P110&lt;&gt;3,"",VLOOKUP(CONCATENATE(O110," ",(P110)),$W$2:AA110,5,0)))</f>
        <v/>
      </c>
      <c r="AA110" s="40" t="str">
        <f t="shared" si="19"/>
        <v/>
      </c>
    </row>
    <row r="111" spans="1:27" x14ac:dyDescent="0.3">
      <c r="A111" s="78" t="str">
        <f t="shared" si="12"/>
        <v/>
      </c>
      <c r="B111" s="78" t="str">
        <f t="shared" si="13"/>
        <v/>
      </c>
      <c r="C111" s="1">
        <v>110</v>
      </c>
      <c r="E111" s="73"/>
      <c r="F111" t="str">
        <f>IF(D111="","",VLOOKUP(D111,ENTRANTS!$A$1:$H$1000,2,0))</f>
        <v/>
      </c>
      <c r="G111" t="str">
        <f>IF(D111="","",VLOOKUP(D111,ENTRANTS!$A$1:$H$1000,3,0))</f>
        <v/>
      </c>
      <c r="H111" s="1" t="str">
        <f>IF(D111="","",LEFT(VLOOKUP(D111,ENTRANTS!$A$1:$H$1000,5,0),1))</f>
        <v/>
      </c>
      <c r="I111" s="1" t="str">
        <f>IF(D111="","",COUNTIF($H$2:H111,H111))</f>
        <v/>
      </c>
      <c r="J111" s="1" t="str">
        <f>IF(D111="","",VLOOKUP(D111,ENTRANTS!$A$1:$H$1000,4,0))</f>
        <v/>
      </c>
      <c r="K111" s="1" t="str">
        <f>IF(D111="","",COUNTIF($J$2:J111,J111))</f>
        <v/>
      </c>
      <c r="L111" t="str">
        <f>IF(D111="","",VLOOKUP(D111,ENTRANTS!$A$1:$H$1000,6,0))</f>
        <v/>
      </c>
      <c r="M111" s="99" t="str">
        <f t="shared" si="16"/>
        <v/>
      </c>
      <c r="N111" s="38"/>
      <c r="O111" s="5" t="str">
        <f t="shared" si="17"/>
        <v/>
      </c>
      <c r="P111" s="6" t="str">
        <f>IF(D111="","",COUNTIF($O$2:O111,O111))</f>
        <v/>
      </c>
      <c r="Q111" s="7" t="str">
        <f t="shared" si="20"/>
        <v/>
      </c>
      <c r="R111" s="42" t="str">
        <f>IF(AND(P111=4,H111="M",NOT(L111="Unattached")),SUMIF(O$2:O111,O111,I$2:I111),"")</f>
        <v/>
      </c>
      <c r="S111" s="7" t="str">
        <f t="shared" si="21"/>
        <v/>
      </c>
      <c r="T111" s="42" t="str">
        <f>IF(AND(P111=3,H111="F",NOT(L111="Unattached")),SUMIF(O$2:O111,O111,I$2:I111),"")</f>
        <v/>
      </c>
      <c r="U111" s="8" t="str">
        <f t="shared" si="14"/>
        <v/>
      </c>
      <c r="V111" s="8" t="str">
        <f t="shared" si="18"/>
        <v/>
      </c>
      <c r="W111" s="40" t="str">
        <f t="shared" si="15"/>
        <v xml:space="preserve"> </v>
      </c>
      <c r="X111" s="40" t="str">
        <f>IF(H111="M",IF(P111&lt;&gt;4,"",VLOOKUP(CONCATENATE(O111," ",(P111-3)),$W$2:AA111,5,0)),IF(P111&lt;&gt;3,"",VLOOKUP(CONCATENATE(O111," ",(P111-2)),$W$2:AA111,5,0)))</f>
        <v/>
      </c>
      <c r="Y111" s="40" t="str">
        <f>IF(H111="M",IF(P111&lt;&gt;4,"",VLOOKUP(CONCATENATE(O111," ",(P111-2)),$W$2:AA111,5,0)),IF(P111&lt;&gt;3,"",VLOOKUP(CONCATENATE(O111," ",(P111-1)),$W$2:AA111,5,0)))</f>
        <v/>
      </c>
      <c r="Z111" s="40" t="str">
        <f>IF(H111="M",IF(P111&lt;&gt;4,"",VLOOKUP(CONCATENATE(O111," ",(P111-1)),$W$2:AA111,5,0)),IF(P111&lt;&gt;3,"",VLOOKUP(CONCATENATE(O111," ",(P111)),$W$2:AA111,5,0)))</f>
        <v/>
      </c>
      <c r="AA111" s="40" t="str">
        <f t="shared" si="19"/>
        <v/>
      </c>
    </row>
    <row r="112" spans="1:27" x14ac:dyDescent="0.3">
      <c r="A112" s="78" t="str">
        <f t="shared" si="12"/>
        <v/>
      </c>
      <c r="B112" s="78" t="str">
        <f t="shared" si="13"/>
        <v/>
      </c>
      <c r="C112" s="1">
        <v>111</v>
      </c>
      <c r="E112" s="73"/>
      <c r="F112" t="str">
        <f>IF(D112="","",VLOOKUP(D112,ENTRANTS!$A$1:$H$1000,2,0))</f>
        <v/>
      </c>
      <c r="G112" t="str">
        <f>IF(D112="","",VLOOKUP(D112,ENTRANTS!$A$1:$H$1000,3,0))</f>
        <v/>
      </c>
      <c r="H112" s="1" t="str">
        <f>IF(D112="","",LEFT(VLOOKUP(D112,ENTRANTS!$A$1:$H$1000,5,0),1))</f>
        <v/>
      </c>
      <c r="I112" s="1" t="str">
        <f>IF(D112="","",COUNTIF($H$2:H112,H112))</f>
        <v/>
      </c>
      <c r="J112" s="1" t="str">
        <f>IF(D112="","",VLOOKUP(D112,ENTRANTS!$A$1:$H$1000,4,0))</f>
        <v/>
      </c>
      <c r="K112" s="1" t="str">
        <f>IF(D112="","",COUNTIF($J$2:J112,J112))</f>
        <v/>
      </c>
      <c r="L112" t="str">
        <f>IF(D112="","",VLOOKUP(D112,ENTRANTS!$A$1:$H$1000,6,0))</f>
        <v/>
      </c>
      <c r="M112" s="99" t="str">
        <f t="shared" si="16"/>
        <v/>
      </c>
      <c r="N112" s="38"/>
      <c r="O112" s="5" t="str">
        <f t="shared" si="17"/>
        <v/>
      </c>
      <c r="P112" s="6" t="str">
        <f>IF(D112="","",COUNTIF($O$2:O112,O112))</f>
        <v/>
      </c>
      <c r="Q112" s="7" t="str">
        <f t="shared" si="20"/>
        <v/>
      </c>
      <c r="R112" s="42" t="str">
        <f>IF(AND(P112=4,H112="M",NOT(L112="Unattached")),SUMIF(O$2:O112,O112,I$2:I112),"")</f>
        <v/>
      </c>
      <c r="S112" s="7" t="str">
        <f t="shared" si="21"/>
        <v/>
      </c>
      <c r="T112" s="42" t="str">
        <f>IF(AND(P112=3,H112="F",NOT(L112="Unattached")),SUMIF(O$2:O112,O112,I$2:I112),"")</f>
        <v/>
      </c>
      <c r="U112" s="8" t="str">
        <f t="shared" si="14"/>
        <v/>
      </c>
      <c r="V112" s="8" t="str">
        <f t="shared" si="18"/>
        <v/>
      </c>
      <c r="W112" s="40" t="str">
        <f t="shared" si="15"/>
        <v xml:space="preserve"> </v>
      </c>
      <c r="X112" s="40" t="str">
        <f>IF(H112="M",IF(P112&lt;&gt;4,"",VLOOKUP(CONCATENATE(O112," ",(P112-3)),$W$2:AA112,5,0)),IF(P112&lt;&gt;3,"",VLOOKUP(CONCATENATE(O112," ",(P112-2)),$W$2:AA112,5,0)))</f>
        <v/>
      </c>
      <c r="Y112" s="40" t="str">
        <f>IF(H112="M",IF(P112&lt;&gt;4,"",VLOOKUP(CONCATENATE(O112," ",(P112-2)),$W$2:AA112,5,0)),IF(P112&lt;&gt;3,"",VLOOKUP(CONCATENATE(O112," ",(P112-1)),$W$2:AA112,5,0)))</f>
        <v/>
      </c>
      <c r="Z112" s="40" t="str">
        <f>IF(H112="M",IF(P112&lt;&gt;4,"",VLOOKUP(CONCATENATE(O112," ",(P112-1)),$W$2:AA112,5,0)),IF(P112&lt;&gt;3,"",VLOOKUP(CONCATENATE(O112," ",(P112)),$W$2:AA112,5,0)))</f>
        <v/>
      </c>
      <c r="AA112" s="40" t="str">
        <f t="shared" si="19"/>
        <v/>
      </c>
    </row>
    <row r="113" spans="1:27" x14ac:dyDescent="0.3">
      <c r="A113" s="78" t="str">
        <f t="shared" si="12"/>
        <v/>
      </c>
      <c r="B113" s="78" t="str">
        <f t="shared" si="13"/>
        <v/>
      </c>
      <c r="C113" s="1">
        <v>112</v>
      </c>
      <c r="E113" s="73"/>
      <c r="F113" t="str">
        <f>IF(D113="","",VLOOKUP(D113,ENTRANTS!$A$1:$H$1000,2,0))</f>
        <v/>
      </c>
      <c r="G113" t="str">
        <f>IF(D113="","",VLOOKUP(D113,ENTRANTS!$A$1:$H$1000,3,0))</f>
        <v/>
      </c>
      <c r="H113" s="1" t="str">
        <f>IF(D113="","",LEFT(VLOOKUP(D113,ENTRANTS!$A$1:$H$1000,5,0),1))</f>
        <v/>
      </c>
      <c r="I113" s="1" t="str">
        <f>IF(D113="","",COUNTIF($H$2:H113,H113))</f>
        <v/>
      </c>
      <c r="J113" s="1" t="str">
        <f>IF(D113="","",VLOOKUP(D113,ENTRANTS!$A$1:$H$1000,4,0))</f>
        <v/>
      </c>
      <c r="K113" s="1" t="str">
        <f>IF(D113="","",COUNTIF($J$2:J113,J113))</f>
        <v/>
      </c>
      <c r="L113" t="str">
        <f>IF(D113="","",VLOOKUP(D113,ENTRANTS!$A$1:$H$1000,6,0))</f>
        <v/>
      </c>
      <c r="M113" s="99" t="str">
        <f t="shared" si="16"/>
        <v/>
      </c>
      <c r="N113" s="38"/>
      <c r="O113" s="5" t="str">
        <f t="shared" si="17"/>
        <v/>
      </c>
      <c r="P113" s="6" t="str">
        <f>IF(D113="","",COUNTIF($O$2:O113,O113))</f>
        <v/>
      </c>
      <c r="Q113" s="7" t="str">
        <f t="shared" si="20"/>
        <v/>
      </c>
      <c r="R113" s="42" t="str">
        <f>IF(AND(P113=4,H113="M",NOT(L113="Unattached")),SUMIF(O$2:O113,O113,I$2:I113),"")</f>
        <v/>
      </c>
      <c r="S113" s="7" t="str">
        <f t="shared" si="21"/>
        <v/>
      </c>
      <c r="T113" s="42" t="str">
        <f>IF(AND(P113=3,H113="F",NOT(L113="Unattached")),SUMIF(O$2:O113,O113,I$2:I113),"")</f>
        <v/>
      </c>
      <c r="U113" s="8" t="str">
        <f t="shared" si="14"/>
        <v/>
      </c>
      <c r="V113" s="8" t="str">
        <f t="shared" si="18"/>
        <v/>
      </c>
      <c r="W113" s="40" t="str">
        <f t="shared" si="15"/>
        <v xml:space="preserve"> </v>
      </c>
      <c r="X113" s="40" t="str">
        <f>IF(H113="M",IF(P113&lt;&gt;4,"",VLOOKUP(CONCATENATE(O113," ",(P113-3)),$W$2:AA113,5,0)),IF(P113&lt;&gt;3,"",VLOOKUP(CONCATENATE(O113," ",(P113-2)),$W$2:AA113,5,0)))</f>
        <v/>
      </c>
      <c r="Y113" s="40" t="str">
        <f>IF(H113="M",IF(P113&lt;&gt;4,"",VLOOKUP(CONCATENATE(O113," ",(P113-2)),$W$2:AA113,5,0)),IF(P113&lt;&gt;3,"",VLOOKUP(CONCATENATE(O113," ",(P113-1)),$W$2:AA113,5,0)))</f>
        <v/>
      </c>
      <c r="Z113" s="40" t="str">
        <f>IF(H113="M",IF(P113&lt;&gt;4,"",VLOOKUP(CONCATENATE(O113," ",(P113-1)),$W$2:AA113,5,0)),IF(P113&lt;&gt;3,"",VLOOKUP(CONCATENATE(O113," ",(P113)),$W$2:AA113,5,0)))</f>
        <v/>
      </c>
      <c r="AA113" s="40" t="str">
        <f t="shared" si="19"/>
        <v/>
      </c>
    </row>
    <row r="114" spans="1:27" x14ac:dyDescent="0.3">
      <c r="A114" s="78" t="str">
        <f t="shared" si="12"/>
        <v/>
      </c>
      <c r="B114" s="78" t="str">
        <f t="shared" si="13"/>
        <v/>
      </c>
      <c r="C114" s="1">
        <v>113</v>
      </c>
      <c r="E114" s="73"/>
      <c r="F114" t="str">
        <f>IF(D114="","",VLOOKUP(D114,ENTRANTS!$A$1:$H$1000,2,0))</f>
        <v/>
      </c>
      <c r="G114" t="str">
        <f>IF(D114="","",VLOOKUP(D114,ENTRANTS!$A$1:$H$1000,3,0))</f>
        <v/>
      </c>
      <c r="H114" s="1" t="str">
        <f>IF(D114="","",LEFT(VLOOKUP(D114,ENTRANTS!$A$1:$H$1000,5,0),1))</f>
        <v/>
      </c>
      <c r="I114" s="1" t="str">
        <f>IF(D114="","",COUNTIF($H$2:H114,H114))</f>
        <v/>
      </c>
      <c r="J114" s="1" t="str">
        <f>IF(D114="","",VLOOKUP(D114,ENTRANTS!$A$1:$H$1000,4,0))</f>
        <v/>
      </c>
      <c r="K114" s="1" t="str">
        <f>IF(D114="","",COUNTIF($J$2:J114,J114))</f>
        <v/>
      </c>
      <c r="L114" t="str">
        <f>IF(D114="","",VLOOKUP(D114,ENTRANTS!$A$1:$H$1000,6,0))</f>
        <v/>
      </c>
      <c r="M114" s="99" t="str">
        <f t="shared" si="16"/>
        <v/>
      </c>
      <c r="N114" s="38"/>
      <c r="O114" s="5" t="str">
        <f t="shared" si="17"/>
        <v/>
      </c>
      <c r="P114" s="6" t="str">
        <f>IF(D114="","",COUNTIF($O$2:O114,O114))</f>
        <v/>
      </c>
      <c r="Q114" s="7" t="str">
        <f t="shared" si="20"/>
        <v/>
      </c>
      <c r="R114" s="42" t="str">
        <f>IF(AND(P114=4,H114="M",NOT(L114="Unattached")),SUMIF(O$2:O114,O114,I$2:I114),"")</f>
        <v/>
      </c>
      <c r="S114" s="7" t="str">
        <f t="shared" si="21"/>
        <v/>
      </c>
      <c r="T114" s="42" t="str">
        <f>IF(AND(P114=3,H114="F",NOT(L114="Unattached")),SUMIF(O$2:O114,O114,I$2:I114),"")</f>
        <v/>
      </c>
      <c r="U114" s="8" t="str">
        <f t="shared" si="14"/>
        <v/>
      </c>
      <c r="V114" s="8" t="str">
        <f t="shared" si="18"/>
        <v/>
      </c>
      <c r="W114" s="40" t="str">
        <f t="shared" si="15"/>
        <v xml:space="preserve"> </v>
      </c>
      <c r="X114" s="40" t="str">
        <f>IF(H114="M",IF(P114&lt;&gt;4,"",VLOOKUP(CONCATENATE(O114," ",(P114-3)),$W$2:AA114,5,0)),IF(P114&lt;&gt;3,"",VLOOKUP(CONCATENATE(O114," ",(P114-2)),$W$2:AA114,5,0)))</f>
        <v/>
      </c>
      <c r="Y114" s="40" t="str">
        <f>IF(H114="M",IF(P114&lt;&gt;4,"",VLOOKUP(CONCATENATE(O114," ",(P114-2)),$W$2:AA114,5,0)),IF(P114&lt;&gt;3,"",VLOOKUP(CONCATENATE(O114," ",(P114-1)),$W$2:AA114,5,0)))</f>
        <v/>
      </c>
      <c r="Z114" s="40" t="str">
        <f>IF(H114="M",IF(P114&lt;&gt;4,"",VLOOKUP(CONCATENATE(O114," ",(P114-1)),$W$2:AA114,5,0)),IF(P114&lt;&gt;3,"",VLOOKUP(CONCATENATE(O114," ",(P114)),$W$2:AA114,5,0)))</f>
        <v/>
      </c>
      <c r="AA114" s="40" t="str">
        <f t="shared" si="19"/>
        <v/>
      </c>
    </row>
    <row r="115" spans="1:27" x14ac:dyDescent="0.3">
      <c r="A115" s="78" t="str">
        <f t="shared" si="12"/>
        <v/>
      </c>
      <c r="B115" s="78" t="str">
        <f t="shared" si="13"/>
        <v/>
      </c>
      <c r="C115" s="1">
        <v>114</v>
      </c>
      <c r="E115" s="73"/>
      <c r="F115" t="str">
        <f>IF(D115="","",VLOOKUP(D115,ENTRANTS!$A$1:$H$1000,2,0))</f>
        <v/>
      </c>
      <c r="G115" t="str">
        <f>IF(D115="","",VLOOKUP(D115,ENTRANTS!$A$1:$H$1000,3,0))</f>
        <v/>
      </c>
      <c r="H115" s="1" t="str">
        <f>IF(D115="","",LEFT(VLOOKUP(D115,ENTRANTS!$A$1:$H$1000,5,0),1))</f>
        <v/>
      </c>
      <c r="I115" s="1" t="str">
        <f>IF(D115="","",COUNTIF($H$2:H115,H115))</f>
        <v/>
      </c>
      <c r="J115" s="1" t="str">
        <f>IF(D115="","",VLOOKUP(D115,ENTRANTS!$A$1:$H$1000,4,0))</f>
        <v/>
      </c>
      <c r="K115" s="1" t="str">
        <f>IF(D115="","",COUNTIF($J$2:J115,J115))</f>
        <v/>
      </c>
      <c r="L115" t="str">
        <f>IF(D115="","",VLOOKUP(D115,ENTRANTS!$A$1:$H$1000,6,0))</f>
        <v/>
      </c>
      <c r="M115" s="99" t="str">
        <f t="shared" si="16"/>
        <v/>
      </c>
      <c r="N115" s="38"/>
      <c r="O115" s="5" t="str">
        <f t="shared" si="17"/>
        <v/>
      </c>
      <c r="P115" s="6" t="str">
        <f>IF(D115="","",COUNTIF($O$2:O115,O115))</f>
        <v/>
      </c>
      <c r="Q115" s="7" t="str">
        <f t="shared" si="20"/>
        <v/>
      </c>
      <c r="R115" s="42" t="str">
        <f>IF(AND(P115=4,H115="M",NOT(L115="Unattached")),SUMIF(O$2:O115,O115,I$2:I115),"")</f>
        <v/>
      </c>
      <c r="S115" s="7" t="str">
        <f t="shared" si="21"/>
        <v/>
      </c>
      <c r="T115" s="42" t="str">
        <f>IF(AND(P115=3,H115="F",NOT(L115="Unattached")),SUMIF(O$2:O115,O115,I$2:I115),"")</f>
        <v/>
      </c>
      <c r="U115" s="8" t="str">
        <f t="shared" si="14"/>
        <v/>
      </c>
      <c r="V115" s="8" t="str">
        <f t="shared" si="18"/>
        <v/>
      </c>
      <c r="W115" s="40" t="str">
        <f t="shared" si="15"/>
        <v xml:space="preserve"> </v>
      </c>
      <c r="X115" s="40" t="str">
        <f>IF(H115="M",IF(P115&lt;&gt;4,"",VLOOKUP(CONCATENATE(O115," ",(P115-3)),$W$2:AA115,5,0)),IF(P115&lt;&gt;3,"",VLOOKUP(CONCATENATE(O115," ",(P115-2)),$W$2:AA115,5,0)))</f>
        <v/>
      </c>
      <c r="Y115" s="40" t="str">
        <f>IF(H115="M",IF(P115&lt;&gt;4,"",VLOOKUP(CONCATENATE(O115," ",(P115-2)),$W$2:AA115,5,0)),IF(P115&lt;&gt;3,"",VLOOKUP(CONCATENATE(O115," ",(P115-1)),$W$2:AA115,5,0)))</f>
        <v/>
      </c>
      <c r="Z115" s="40" t="str">
        <f>IF(H115="M",IF(P115&lt;&gt;4,"",VLOOKUP(CONCATENATE(O115," ",(P115-1)),$W$2:AA115,5,0)),IF(P115&lt;&gt;3,"",VLOOKUP(CONCATENATE(O115," ",(P115)),$W$2:AA115,5,0)))</f>
        <v/>
      </c>
      <c r="AA115" s="40" t="str">
        <f t="shared" si="19"/>
        <v/>
      </c>
    </row>
    <row r="116" spans="1:27" x14ac:dyDescent="0.3">
      <c r="A116" s="78" t="str">
        <f t="shared" si="12"/>
        <v/>
      </c>
      <c r="B116" s="78" t="str">
        <f t="shared" si="13"/>
        <v/>
      </c>
      <c r="C116" s="1">
        <v>115</v>
      </c>
      <c r="E116" s="73"/>
      <c r="F116" t="str">
        <f>IF(D116="","",VLOOKUP(D116,ENTRANTS!$A$1:$H$1000,2,0))</f>
        <v/>
      </c>
      <c r="G116" t="str">
        <f>IF(D116="","",VLOOKUP(D116,ENTRANTS!$A$1:$H$1000,3,0))</f>
        <v/>
      </c>
      <c r="H116" s="1" t="str">
        <f>IF(D116="","",LEFT(VLOOKUP(D116,ENTRANTS!$A$1:$H$1000,5,0),1))</f>
        <v/>
      </c>
      <c r="I116" s="1" t="str">
        <f>IF(D116="","",COUNTIF($H$2:H116,H116))</f>
        <v/>
      </c>
      <c r="J116" s="1" t="str">
        <f>IF(D116="","",VLOOKUP(D116,ENTRANTS!$A$1:$H$1000,4,0))</f>
        <v/>
      </c>
      <c r="K116" s="1" t="str">
        <f>IF(D116="","",COUNTIF($J$2:J116,J116))</f>
        <v/>
      </c>
      <c r="L116" t="str">
        <f>IF(D116="","",VLOOKUP(D116,ENTRANTS!$A$1:$H$1000,6,0))</f>
        <v/>
      </c>
      <c r="M116" s="99" t="str">
        <f t="shared" si="16"/>
        <v/>
      </c>
      <c r="N116" s="38"/>
      <c r="O116" s="5" t="str">
        <f t="shared" si="17"/>
        <v/>
      </c>
      <c r="P116" s="6" t="str">
        <f>IF(D116="","",COUNTIF($O$2:O116,O116))</f>
        <v/>
      </c>
      <c r="Q116" s="7" t="str">
        <f t="shared" si="20"/>
        <v/>
      </c>
      <c r="R116" s="42" t="str">
        <f>IF(AND(P116=4,H116="M",NOT(L116="Unattached")),SUMIF(O$2:O116,O116,I$2:I116),"")</f>
        <v/>
      </c>
      <c r="S116" s="7" t="str">
        <f t="shared" si="21"/>
        <v/>
      </c>
      <c r="T116" s="42" t="str">
        <f>IF(AND(P116=3,H116="F",NOT(L116="Unattached")),SUMIF(O$2:O116,O116,I$2:I116),"")</f>
        <v/>
      </c>
      <c r="U116" s="8" t="str">
        <f t="shared" si="14"/>
        <v/>
      </c>
      <c r="V116" s="8" t="str">
        <f t="shared" si="18"/>
        <v/>
      </c>
      <c r="W116" s="40" t="str">
        <f t="shared" si="15"/>
        <v xml:space="preserve"> </v>
      </c>
      <c r="X116" s="40" t="str">
        <f>IF(H116="M",IF(P116&lt;&gt;4,"",VLOOKUP(CONCATENATE(O116," ",(P116-3)),$W$2:AA116,5,0)),IF(P116&lt;&gt;3,"",VLOOKUP(CONCATENATE(O116," ",(P116-2)),$W$2:AA116,5,0)))</f>
        <v/>
      </c>
      <c r="Y116" s="40" t="str">
        <f>IF(H116="M",IF(P116&lt;&gt;4,"",VLOOKUP(CONCATENATE(O116," ",(P116-2)),$W$2:AA116,5,0)),IF(P116&lt;&gt;3,"",VLOOKUP(CONCATENATE(O116," ",(P116-1)),$W$2:AA116,5,0)))</f>
        <v/>
      </c>
      <c r="Z116" s="40" t="str">
        <f>IF(H116="M",IF(P116&lt;&gt;4,"",VLOOKUP(CONCATENATE(O116," ",(P116-1)),$W$2:AA116,5,0)),IF(P116&lt;&gt;3,"",VLOOKUP(CONCATENATE(O116," ",(P116)),$W$2:AA116,5,0)))</f>
        <v/>
      </c>
      <c r="AA116" s="40" t="str">
        <f t="shared" si="19"/>
        <v/>
      </c>
    </row>
    <row r="117" spans="1:27" x14ac:dyDescent="0.3">
      <c r="A117" s="78" t="str">
        <f t="shared" si="12"/>
        <v/>
      </c>
      <c r="B117" s="78" t="str">
        <f t="shared" si="13"/>
        <v/>
      </c>
      <c r="C117" s="1">
        <v>116</v>
      </c>
      <c r="E117" s="73"/>
      <c r="F117" t="str">
        <f>IF(D117="","",VLOOKUP(D117,ENTRANTS!$A$1:$H$1000,2,0))</f>
        <v/>
      </c>
      <c r="G117" t="str">
        <f>IF(D117="","",VLOOKUP(D117,ENTRANTS!$A$1:$H$1000,3,0))</f>
        <v/>
      </c>
      <c r="H117" s="1" t="str">
        <f>IF(D117="","",LEFT(VLOOKUP(D117,ENTRANTS!$A$1:$H$1000,5,0),1))</f>
        <v/>
      </c>
      <c r="I117" s="1" t="str">
        <f>IF(D117="","",COUNTIF($H$2:H117,H117))</f>
        <v/>
      </c>
      <c r="J117" s="1" t="str">
        <f>IF(D117="","",VLOOKUP(D117,ENTRANTS!$A$1:$H$1000,4,0))</f>
        <v/>
      </c>
      <c r="K117" s="1" t="str">
        <f>IF(D117="","",COUNTIF($J$2:J117,J117))</f>
        <v/>
      </c>
      <c r="L117" t="str">
        <f>IF(D117="","",VLOOKUP(D117,ENTRANTS!$A$1:$H$1000,6,0))</f>
        <v/>
      </c>
      <c r="M117" s="99" t="str">
        <f t="shared" si="16"/>
        <v/>
      </c>
      <c r="N117" s="38"/>
      <c r="O117" s="5" t="str">
        <f t="shared" si="17"/>
        <v/>
      </c>
      <c r="P117" s="6" t="str">
        <f>IF(D117="","",COUNTIF($O$2:O117,O117))</f>
        <v/>
      </c>
      <c r="Q117" s="7" t="str">
        <f t="shared" si="20"/>
        <v/>
      </c>
      <c r="R117" s="42" t="str">
        <f>IF(AND(P117=4,H117="M",NOT(L117="Unattached")),SUMIF(O$2:O117,O117,I$2:I117),"")</f>
        <v/>
      </c>
      <c r="S117" s="7" t="str">
        <f t="shared" si="21"/>
        <v/>
      </c>
      <c r="T117" s="42" t="str">
        <f>IF(AND(P117=3,H117="F",NOT(L117="Unattached")),SUMIF(O$2:O117,O117,I$2:I117),"")</f>
        <v/>
      </c>
      <c r="U117" s="8" t="str">
        <f t="shared" si="14"/>
        <v/>
      </c>
      <c r="V117" s="8" t="str">
        <f t="shared" si="18"/>
        <v/>
      </c>
      <c r="W117" s="40" t="str">
        <f t="shared" si="15"/>
        <v xml:space="preserve"> </v>
      </c>
      <c r="X117" s="40" t="str">
        <f>IF(H117="M",IF(P117&lt;&gt;4,"",VLOOKUP(CONCATENATE(O117," ",(P117-3)),$W$2:AA117,5,0)),IF(P117&lt;&gt;3,"",VLOOKUP(CONCATENATE(O117," ",(P117-2)),$W$2:AA117,5,0)))</f>
        <v/>
      </c>
      <c r="Y117" s="40" t="str">
        <f>IF(H117="M",IF(P117&lt;&gt;4,"",VLOOKUP(CONCATENATE(O117," ",(P117-2)),$W$2:AA117,5,0)),IF(P117&lt;&gt;3,"",VLOOKUP(CONCATENATE(O117," ",(P117-1)),$W$2:AA117,5,0)))</f>
        <v/>
      </c>
      <c r="Z117" s="40" t="str">
        <f>IF(H117="M",IF(P117&lt;&gt;4,"",VLOOKUP(CONCATENATE(O117," ",(P117-1)),$W$2:AA117,5,0)),IF(P117&lt;&gt;3,"",VLOOKUP(CONCATENATE(O117," ",(P117)),$W$2:AA117,5,0)))</f>
        <v/>
      </c>
      <c r="AA117" s="40" t="str">
        <f t="shared" si="19"/>
        <v/>
      </c>
    </row>
    <row r="118" spans="1:27" x14ac:dyDescent="0.3">
      <c r="A118" s="78" t="str">
        <f t="shared" si="12"/>
        <v/>
      </c>
      <c r="B118" s="78" t="str">
        <f t="shared" si="13"/>
        <v/>
      </c>
      <c r="C118" s="1">
        <v>117</v>
      </c>
      <c r="E118" s="73"/>
      <c r="F118" t="str">
        <f>IF(D118="","",VLOOKUP(D118,ENTRANTS!$A$1:$H$1000,2,0))</f>
        <v/>
      </c>
      <c r="G118" t="str">
        <f>IF(D118="","",VLOOKUP(D118,ENTRANTS!$A$1:$H$1000,3,0))</f>
        <v/>
      </c>
      <c r="H118" s="1" t="str">
        <f>IF(D118="","",LEFT(VLOOKUP(D118,ENTRANTS!$A$1:$H$1000,5,0),1))</f>
        <v/>
      </c>
      <c r="I118" s="1" t="str">
        <f>IF(D118="","",COUNTIF($H$2:H118,H118))</f>
        <v/>
      </c>
      <c r="J118" s="1" t="str">
        <f>IF(D118="","",VLOOKUP(D118,ENTRANTS!$A$1:$H$1000,4,0))</f>
        <v/>
      </c>
      <c r="K118" s="1" t="str">
        <f>IF(D118="","",COUNTIF($J$2:J118,J118))</f>
        <v/>
      </c>
      <c r="L118" t="str">
        <f>IF(D118="","",VLOOKUP(D118,ENTRANTS!$A$1:$H$1000,6,0))</f>
        <v/>
      </c>
      <c r="M118" s="99" t="str">
        <f t="shared" si="16"/>
        <v/>
      </c>
      <c r="N118" s="38"/>
      <c r="O118" s="5" t="str">
        <f t="shared" si="17"/>
        <v/>
      </c>
      <c r="P118" s="6" t="str">
        <f>IF(D118="","",COUNTIF($O$2:O118,O118))</f>
        <v/>
      </c>
      <c r="Q118" s="7" t="str">
        <f t="shared" si="20"/>
        <v/>
      </c>
      <c r="R118" s="42" t="str">
        <f>IF(AND(P118=4,H118="M",NOT(L118="Unattached")),SUMIF(O$2:O118,O118,I$2:I118),"")</f>
        <v/>
      </c>
      <c r="S118" s="7" t="str">
        <f t="shared" si="21"/>
        <v/>
      </c>
      <c r="T118" s="42" t="str">
        <f>IF(AND(P118=3,H118="F",NOT(L118="Unattached")),SUMIF(O$2:O118,O118,I$2:I118),"")</f>
        <v/>
      </c>
      <c r="U118" s="8" t="str">
        <f t="shared" si="14"/>
        <v/>
      </c>
      <c r="V118" s="8" t="str">
        <f t="shared" si="18"/>
        <v/>
      </c>
      <c r="W118" s="40" t="str">
        <f t="shared" si="15"/>
        <v xml:space="preserve"> </v>
      </c>
      <c r="X118" s="40" t="str">
        <f>IF(H118="M",IF(P118&lt;&gt;4,"",VLOOKUP(CONCATENATE(O118," ",(P118-3)),$W$2:AA118,5,0)),IF(P118&lt;&gt;3,"",VLOOKUP(CONCATENATE(O118," ",(P118-2)),$W$2:AA118,5,0)))</f>
        <v/>
      </c>
      <c r="Y118" s="40" t="str">
        <f>IF(H118="M",IF(P118&lt;&gt;4,"",VLOOKUP(CONCATENATE(O118," ",(P118-2)),$W$2:AA118,5,0)),IF(P118&lt;&gt;3,"",VLOOKUP(CONCATENATE(O118," ",(P118-1)),$W$2:AA118,5,0)))</f>
        <v/>
      </c>
      <c r="Z118" s="40" t="str">
        <f>IF(H118="M",IF(P118&lt;&gt;4,"",VLOOKUP(CONCATENATE(O118," ",(P118-1)),$W$2:AA118,5,0)),IF(P118&lt;&gt;3,"",VLOOKUP(CONCATENATE(O118," ",(P118)),$W$2:AA118,5,0)))</f>
        <v/>
      </c>
      <c r="AA118" s="40" t="str">
        <f t="shared" si="19"/>
        <v/>
      </c>
    </row>
    <row r="119" spans="1:27" x14ac:dyDescent="0.3">
      <c r="A119" s="78" t="str">
        <f t="shared" si="12"/>
        <v/>
      </c>
      <c r="B119" s="78" t="str">
        <f t="shared" si="13"/>
        <v/>
      </c>
      <c r="C119" s="1">
        <v>118</v>
      </c>
      <c r="E119" s="73"/>
      <c r="F119" t="str">
        <f>IF(D119="","",VLOOKUP(D119,ENTRANTS!$A$1:$H$1000,2,0))</f>
        <v/>
      </c>
      <c r="G119" t="str">
        <f>IF(D119="","",VLOOKUP(D119,ENTRANTS!$A$1:$H$1000,3,0))</f>
        <v/>
      </c>
      <c r="H119" s="1" t="str">
        <f>IF(D119="","",LEFT(VLOOKUP(D119,ENTRANTS!$A$1:$H$1000,5,0),1))</f>
        <v/>
      </c>
      <c r="I119" s="1" t="str">
        <f>IF(D119="","",COUNTIF($H$2:H119,H119))</f>
        <v/>
      </c>
      <c r="J119" s="1" t="str">
        <f>IF(D119="","",VLOOKUP(D119,ENTRANTS!$A$1:$H$1000,4,0))</f>
        <v/>
      </c>
      <c r="K119" s="1" t="str">
        <f>IF(D119="","",COUNTIF($J$2:J119,J119))</f>
        <v/>
      </c>
      <c r="L119" t="str">
        <f>IF(D119="","",VLOOKUP(D119,ENTRANTS!$A$1:$H$1000,6,0))</f>
        <v/>
      </c>
      <c r="M119" s="99" t="str">
        <f t="shared" si="16"/>
        <v/>
      </c>
      <c r="N119" s="38"/>
      <c r="O119" s="5" t="str">
        <f t="shared" si="17"/>
        <v/>
      </c>
      <c r="P119" s="6" t="str">
        <f>IF(D119="","",COUNTIF($O$2:O119,O119))</f>
        <v/>
      </c>
      <c r="Q119" s="7" t="str">
        <f t="shared" si="20"/>
        <v/>
      </c>
      <c r="R119" s="42" t="str">
        <f>IF(AND(P119=4,H119="M",NOT(L119="Unattached")),SUMIF(O$2:O119,O119,I$2:I119),"")</f>
        <v/>
      </c>
      <c r="S119" s="7" t="str">
        <f t="shared" si="21"/>
        <v/>
      </c>
      <c r="T119" s="42" t="str">
        <f>IF(AND(P119=3,H119="F",NOT(L119="Unattached")),SUMIF(O$2:O119,O119,I$2:I119),"")</f>
        <v/>
      </c>
      <c r="U119" s="8" t="str">
        <f t="shared" si="14"/>
        <v/>
      </c>
      <c r="V119" s="8" t="str">
        <f t="shared" si="18"/>
        <v/>
      </c>
      <c r="W119" s="40" t="str">
        <f t="shared" si="15"/>
        <v xml:space="preserve"> </v>
      </c>
      <c r="X119" s="40" t="str">
        <f>IF(H119="M",IF(P119&lt;&gt;4,"",VLOOKUP(CONCATENATE(O119," ",(P119-3)),$W$2:AA119,5,0)),IF(P119&lt;&gt;3,"",VLOOKUP(CONCATENATE(O119," ",(P119-2)),$W$2:AA119,5,0)))</f>
        <v/>
      </c>
      <c r="Y119" s="40" t="str">
        <f>IF(H119="M",IF(P119&lt;&gt;4,"",VLOOKUP(CONCATENATE(O119," ",(P119-2)),$W$2:AA119,5,0)),IF(P119&lt;&gt;3,"",VLOOKUP(CONCATENATE(O119," ",(P119-1)),$W$2:AA119,5,0)))</f>
        <v/>
      </c>
      <c r="Z119" s="40" t="str">
        <f>IF(H119="M",IF(P119&lt;&gt;4,"",VLOOKUP(CONCATENATE(O119," ",(P119-1)),$W$2:AA119,5,0)),IF(P119&lt;&gt;3,"",VLOOKUP(CONCATENATE(O119," ",(P119)),$W$2:AA119,5,0)))</f>
        <v/>
      </c>
      <c r="AA119" s="40" t="str">
        <f t="shared" si="19"/>
        <v/>
      </c>
    </row>
    <row r="120" spans="1:27" x14ac:dyDescent="0.3">
      <c r="A120" s="78" t="str">
        <f t="shared" si="12"/>
        <v/>
      </c>
      <c r="B120" s="78" t="str">
        <f t="shared" si="13"/>
        <v/>
      </c>
      <c r="C120" s="1">
        <v>119</v>
      </c>
      <c r="E120" s="73"/>
      <c r="F120" t="str">
        <f>IF(D120="","",VLOOKUP(D120,ENTRANTS!$A$1:$H$1000,2,0))</f>
        <v/>
      </c>
      <c r="G120" t="str">
        <f>IF(D120="","",VLOOKUP(D120,ENTRANTS!$A$1:$H$1000,3,0))</f>
        <v/>
      </c>
      <c r="H120" s="1" t="str">
        <f>IF(D120="","",LEFT(VLOOKUP(D120,ENTRANTS!$A$1:$H$1000,5,0),1))</f>
        <v/>
      </c>
      <c r="I120" s="1" t="str">
        <f>IF(D120="","",COUNTIF($H$2:H120,H120))</f>
        <v/>
      </c>
      <c r="J120" s="1" t="str">
        <f>IF(D120="","",VLOOKUP(D120,ENTRANTS!$A$1:$H$1000,4,0))</f>
        <v/>
      </c>
      <c r="K120" s="1" t="str">
        <f>IF(D120="","",COUNTIF($J$2:J120,J120))</f>
        <v/>
      </c>
      <c r="L120" t="str">
        <f>IF(D120="","",VLOOKUP(D120,ENTRANTS!$A$1:$H$1000,6,0))</f>
        <v/>
      </c>
      <c r="M120" s="99" t="str">
        <f t="shared" si="16"/>
        <v/>
      </c>
      <c r="N120" s="38"/>
      <c r="O120" s="5" t="str">
        <f t="shared" si="17"/>
        <v/>
      </c>
      <c r="P120" s="6" t="str">
        <f>IF(D120="","",COUNTIF($O$2:O120,O120))</f>
        <v/>
      </c>
      <c r="Q120" s="7" t="str">
        <f t="shared" si="20"/>
        <v/>
      </c>
      <c r="R120" s="42" t="str">
        <f>IF(AND(P120=4,H120="M",NOT(L120="Unattached")),SUMIF(O$2:O120,O120,I$2:I120),"")</f>
        <v/>
      </c>
      <c r="S120" s="7" t="str">
        <f t="shared" si="21"/>
        <v/>
      </c>
      <c r="T120" s="42" t="str">
        <f>IF(AND(P120=3,H120="F",NOT(L120="Unattached")),SUMIF(O$2:O120,O120,I$2:I120),"")</f>
        <v/>
      </c>
      <c r="U120" s="8" t="str">
        <f t="shared" si="14"/>
        <v/>
      </c>
      <c r="V120" s="8" t="str">
        <f t="shared" si="18"/>
        <v/>
      </c>
      <c r="W120" s="40" t="str">
        <f t="shared" si="15"/>
        <v xml:space="preserve"> </v>
      </c>
      <c r="X120" s="40" t="str">
        <f>IF(H120="M",IF(P120&lt;&gt;4,"",VLOOKUP(CONCATENATE(O120," ",(P120-3)),$W$2:AA120,5,0)),IF(P120&lt;&gt;3,"",VLOOKUP(CONCATENATE(O120," ",(P120-2)),$W$2:AA120,5,0)))</f>
        <v/>
      </c>
      <c r="Y120" s="40" t="str">
        <f>IF(H120="M",IF(P120&lt;&gt;4,"",VLOOKUP(CONCATENATE(O120," ",(P120-2)),$W$2:AA120,5,0)),IF(P120&lt;&gt;3,"",VLOOKUP(CONCATENATE(O120," ",(P120-1)),$W$2:AA120,5,0)))</f>
        <v/>
      </c>
      <c r="Z120" s="40" t="str">
        <f>IF(H120="M",IF(P120&lt;&gt;4,"",VLOOKUP(CONCATENATE(O120," ",(P120-1)),$W$2:AA120,5,0)),IF(P120&lt;&gt;3,"",VLOOKUP(CONCATENATE(O120," ",(P120)),$W$2:AA120,5,0)))</f>
        <v/>
      </c>
      <c r="AA120" s="40" t="str">
        <f t="shared" si="19"/>
        <v/>
      </c>
    </row>
    <row r="121" spans="1:27" x14ac:dyDescent="0.3">
      <c r="A121" s="78" t="str">
        <f t="shared" si="12"/>
        <v/>
      </c>
      <c r="B121" s="78" t="str">
        <f t="shared" si="13"/>
        <v/>
      </c>
      <c r="C121" s="1">
        <v>120</v>
      </c>
      <c r="E121" s="73"/>
      <c r="F121" t="str">
        <f>IF(D121="","",VLOOKUP(D121,ENTRANTS!$A$1:$H$1000,2,0))</f>
        <v/>
      </c>
      <c r="G121" t="str">
        <f>IF(D121="","",VLOOKUP(D121,ENTRANTS!$A$1:$H$1000,3,0))</f>
        <v/>
      </c>
      <c r="H121" s="1" t="str">
        <f>IF(D121="","",LEFT(VLOOKUP(D121,ENTRANTS!$A$1:$H$1000,5,0),1))</f>
        <v/>
      </c>
      <c r="I121" s="1" t="str">
        <f>IF(D121="","",COUNTIF($H$2:H121,H121))</f>
        <v/>
      </c>
      <c r="J121" s="1" t="str">
        <f>IF(D121="","",VLOOKUP(D121,ENTRANTS!$A$1:$H$1000,4,0))</f>
        <v/>
      </c>
      <c r="K121" s="1" t="str">
        <f>IF(D121="","",COUNTIF($J$2:J121,J121))</f>
        <v/>
      </c>
      <c r="L121" t="str">
        <f>IF(D121="","",VLOOKUP(D121,ENTRANTS!$A$1:$H$1000,6,0))</f>
        <v/>
      </c>
      <c r="M121" s="99" t="str">
        <f t="shared" si="16"/>
        <v/>
      </c>
      <c r="N121" s="38"/>
      <c r="O121" s="5" t="str">
        <f t="shared" si="17"/>
        <v/>
      </c>
      <c r="P121" s="6" t="str">
        <f>IF(D121="","",COUNTIF($O$2:O121,O121))</f>
        <v/>
      </c>
      <c r="Q121" s="7" t="str">
        <f t="shared" si="20"/>
        <v/>
      </c>
      <c r="R121" s="42" t="str">
        <f>IF(AND(P121=4,H121="M",NOT(L121="Unattached")),SUMIF(O$2:O121,O121,I$2:I121),"")</f>
        <v/>
      </c>
      <c r="S121" s="7" t="str">
        <f t="shared" si="21"/>
        <v/>
      </c>
      <c r="T121" s="42" t="str">
        <f>IF(AND(P121=3,H121="F",NOT(L121="Unattached")),SUMIF(O$2:O121,O121,I$2:I121),"")</f>
        <v/>
      </c>
      <c r="U121" s="8" t="str">
        <f t="shared" si="14"/>
        <v/>
      </c>
      <c r="V121" s="8" t="str">
        <f t="shared" si="18"/>
        <v/>
      </c>
      <c r="W121" s="40" t="str">
        <f t="shared" si="15"/>
        <v xml:space="preserve"> </v>
      </c>
      <c r="X121" s="40" t="str">
        <f>IF(H121="M",IF(P121&lt;&gt;4,"",VLOOKUP(CONCATENATE(O121," ",(P121-3)),$W$2:AA121,5,0)),IF(P121&lt;&gt;3,"",VLOOKUP(CONCATENATE(O121," ",(P121-2)),$W$2:AA121,5,0)))</f>
        <v/>
      </c>
      <c r="Y121" s="40" t="str">
        <f>IF(H121="M",IF(P121&lt;&gt;4,"",VLOOKUP(CONCATENATE(O121," ",(P121-2)),$W$2:AA121,5,0)),IF(P121&lt;&gt;3,"",VLOOKUP(CONCATENATE(O121," ",(P121-1)),$W$2:AA121,5,0)))</f>
        <v/>
      </c>
      <c r="Z121" s="40" t="str">
        <f>IF(H121="M",IF(P121&lt;&gt;4,"",VLOOKUP(CONCATENATE(O121," ",(P121-1)),$W$2:AA121,5,0)),IF(P121&lt;&gt;3,"",VLOOKUP(CONCATENATE(O121," ",(P121)),$W$2:AA121,5,0)))</f>
        <v/>
      </c>
      <c r="AA121" s="40" t="str">
        <f t="shared" si="19"/>
        <v/>
      </c>
    </row>
    <row r="122" spans="1:27" x14ac:dyDescent="0.3">
      <c r="A122" s="78" t="str">
        <f t="shared" si="12"/>
        <v/>
      </c>
      <c r="B122" s="78" t="str">
        <f t="shared" si="13"/>
        <v/>
      </c>
      <c r="C122" s="1">
        <v>121</v>
      </c>
      <c r="E122" s="73"/>
      <c r="F122" t="str">
        <f>IF(D122="","",VLOOKUP(D122,ENTRANTS!$A$1:$H$1000,2,0))</f>
        <v/>
      </c>
      <c r="G122" t="str">
        <f>IF(D122="","",VLOOKUP(D122,ENTRANTS!$A$1:$H$1000,3,0))</f>
        <v/>
      </c>
      <c r="H122" s="1" t="str">
        <f>IF(D122="","",LEFT(VLOOKUP(D122,ENTRANTS!$A$1:$H$1000,5,0),1))</f>
        <v/>
      </c>
      <c r="I122" s="1" t="str">
        <f>IF(D122="","",COUNTIF($H$2:H122,H122))</f>
        <v/>
      </c>
      <c r="J122" s="1" t="str">
        <f>IF(D122="","",VLOOKUP(D122,ENTRANTS!$A$1:$H$1000,4,0))</f>
        <v/>
      </c>
      <c r="K122" s="1" t="str">
        <f>IF(D122="","",COUNTIF($J$2:J122,J122))</f>
        <v/>
      </c>
      <c r="L122" t="str">
        <f>IF(D122="","",VLOOKUP(D122,ENTRANTS!$A$1:$H$1000,6,0))</f>
        <v/>
      </c>
      <c r="M122" s="99" t="str">
        <f t="shared" si="16"/>
        <v/>
      </c>
      <c r="N122" s="38"/>
      <c r="O122" s="5" t="str">
        <f t="shared" si="17"/>
        <v/>
      </c>
      <c r="P122" s="6" t="str">
        <f>IF(D122="","",COUNTIF($O$2:O122,O122))</f>
        <v/>
      </c>
      <c r="Q122" s="7" t="str">
        <f t="shared" si="20"/>
        <v/>
      </c>
      <c r="R122" s="42" t="str">
        <f>IF(AND(P122=4,H122="M",NOT(L122="Unattached")),SUMIF(O$2:O122,O122,I$2:I122),"")</f>
        <v/>
      </c>
      <c r="S122" s="7" t="str">
        <f t="shared" si="21"/>
        <v/>
      </c>
      <c r="T122" s="42" t="str">
        <f>IF(AND(P122=3,H122="F",NOT(L122="Unattached")),SUMIF(O$2:O122,O122,I$2:I122),"")</f>
        <v/>
      </c>
      <c r="U122" s="8" t="str">
        <f t="shared" si="14"/>
        <v/>
      </c>
      <c r="V122" s="8" t="str">
        <f t="shared" si="18"/>
        <v/>
      </c>
      <c r="W122" s="40" t="str">
        <f t="shared" si="15"/>
        <v xml:space="preserve"> </v>
      </c>
      <c r="X122" s="40" t="str">
        <f>IF(H122="M",IF(P122&lt;&gt;4,"",VLOOKUP(CONCATENATE(O122," ",(P122-3)),$W$2:AA122,5,0)),IF(P122&lt;&gt;3,"",VLOOKUP(CONCATENATE(O122," ",(P122-2)),$W$2:AA122,5,0)))</f>
        <v/>
      </c>
      <c r="Y122" s="40" t="str">
        <f>IF(H122="M",IF(P122&lt;&gt;4,"",VLOOKUP(CONCATENATE(O122," ",(P122-2)),$W$2:AA122,5,0)),IF(P122&lt;&gt;3,"",VLOOKUP(CONCATENATE(O122," ",(P122-1)),$W$2:AA122,5,0)))</f>
        <v/>
      </c>
      <c r="Z122" s="40" t="str">
        <f>IF(H122="M",IF(P122&lt;&gt;4,"",VLOOKUP(CONCATENATE(O122," ",(P122-1)),$W$2:AA122,5,0)),IF(P122&lt;&gt;3,"",VLOOKUP(CONCATENATE(O122," ",(P122)),$W$2:AA122,5,0)))</f>
        <v/>
      </c>
      <c r="AA122" s="40" t="str">
        <f t="shared" si="19"/>
        <v/>
      </c>
    </row>
    <row r="123" spans="1:27" x14ac:dyDescent="0.3">
      <c r="A123" s="78" t="str">
        <f t="shared" si="12"/>
        <v/>
      </c>
      <c r="B123" s="78" t="str">
        <f t="shared" si="13"/>
        <v/>
      </c>
      <c r="C123" s="1">
        <v>122</v>
      </c>
      <c r="E123" s="73"/>
      <c r="F123" t="str">
        <f>IF(D123="","",VLOOKUP(D123,ENTRANTS!$A$1:$H$1000,2,0))</f>
        <v/>
      </c>
      <c r="G123" t="str">
        <f>IF(D123="","",VLOOKUP(D123,ENTRANTS!$A$1:$H$1000,3,0))</f>
        <v/>
      </c>
      <c r="H123" s="1" t="str">
        <f>IF(D123="","",LEFT(VLOOKUP(D123,ENTRANTS!$A$1:$H$1000,5,0),1))</f>
        <v/>
      </c>
      <c r="I123" s="1" t="str">
        <f>IF(D123="","",COUNTIF($H$2:H123,H123))</f>
        <v/>
      </c>
      <c r="J123" s="1" t="str">
        <f>IF(D123="","",VLOOKUP(D123,ENTRANTS!$A$1:$H$1000,4,0))</f>
        <v/>
      </c>
      <c r="K123" s="1" t="str">
        <f>IF(D123="","",COUNTIF($J$2:J123,J123))</f>
        <v/>
      </c>
      <c r="L123" t="str">
        <f>IF(D123="","",VLOOKUP(D123,ENTRANTS!$A$1:$H$1000,6,0))</f>
        <v/>
      </c>
      <c r="M123" s="99" t="str">
        <f t="shared" si="16"/>
        <v/>
      </c>
      <c r="N123" s="38"/>
      <c r="O123" s="5" t="str">
        <f t="shared" si="17"/>
        <v/>
      </c>
      <c r="P123" s="6" t="str">
        <f>IF(D123="","",COUNTIF($O$2:O123,O123))</f>
        <v/>
      </c>
      <c r="Q123" s="7" t="str">
        <f t="shared" si="20"/>
        <v/>
      </c>
      <c r="R123" s="42" t="str">
        <f>IF(AND(P123=4,H123="M",NOT(L123="Unattached")),SUMIF(O$2:O123,O123,I$2:I123),"")</f>
        <v/>
      </c>
      <c r="S123" s="7" t="str">
        <f t="shared" si="21"/>
        <v/>
      </c>
      <c r="T123" s="42" t="str">
        <f>IF(AND(P123=3,H123="F",NOT(L123="Unattached")),SUMIF(O$2:O123,O123,I$2:I123),"")</f>
        <v/>
      </c>
      <c r="U123" s="8" t="str">
        <f t="shared" si="14"/>
        <v/>
      </c>
      <c r="V123" s="8" t="str">
        <f t="shared" si="18"/>
        <v/>
      </c>
      <c r="W123" s="40" t="str">
        <f t="shared" si="15"/>
        <v xml:space="preserve"> </v>
      </c>
      <c r="X123" s="40" t="str">
        <f>IF(H123="M",IF(P123&lt;&gt;4,"",VLOOKUP(CONCATENATE(O123," ",(P123-3)),$W$2:AA123,5,0)),IF(P123&lt;&gt;3,"",VLOOKUP(CONCATENATE(O123," ",(P123-2)),$W$2:AA123,5,0)))</f>
        <v/>
      </c>
      <c r="Y123" s="40" t="str">
        <f>IF(H123="M",IF(P123&lt;&gt;4,"",VLOOKUP(CONCATENATE(O123," ",(P123-2)),$W$2:AA123,5,0)),IF(P123&lt;&gt;3,"",VLOOKUP(CONCATENATE(O123," ",(P123-1)),$W$2:AA123,5,0)))</f>
        <v/>
      </c>
      <c r="Z123" s="40" t="str">
        <f>IF(H123="M",IF(P123&lt;&gt;4,"",VLOOKUP(CONCATENATE(O123," ",(P123-1)),$W$2:AA123,5,0)),IF(P123&lt;&gt;3,"",VLOOKUP(CONCATENATE(O123," ",(P123)),$W$2:AA123,5,0)))</f>
        <v/>
      </c>
      <c r="AA123" s="40" t="str">
        <f t="shared" si="19"/>
        <v/>
      </c>
    </row>
    <row r="124" spans="1:27" x14ac:dyDescent="0.3">
      <c r="A124" s="78" t="str">
        <f t="shared" si="12"/>
        <v/>
      </c>
      <c r="B124" s="78" t="str">
        <f t="shared" si="13"/>
        <v/>
      </c>
      <c r="C124" s="1">
        <v>123</v>
      </c>
      <c r="E124" s="73"/>
      <c r="F124" t="str">
        <f>IF(D124="","",VLOOKUP(D124,ENTRANTS!$A$1:$H$1000,2,0))</f>
        <v/>
      </c>
      <c r="G124" t="str">
        <f>IF(D124="","",VLOOKUP(D124,ENTRANTS!$A$1:$H$1000,3,0))</f>
        <v/>
      </c>
      <c r="H124" s="1" t="str">
        <f>IF(D124="","",LEFT(VLOOKUP(D124,ENTRANTS!$A$1:$H$1000,5,0),1))</f>
        <v/>
      </c>
      <c r="I124" s="1" t="str">
        <f>IF(D124="","",COUNTIF($H$2:H124,H124))</f>
        <v/>
      </c>
      <c r="J124" s="1" t="str">
        <f>IF(D124="","",VLOOKUP(D124,ENTRANTS!$A$1:$H$1000,4,0))</f>
        <v/>
      </c>
      <c r="K124" s="1" t="str">
        <f>IF(D124="","",COUNTIF($J$2:J124,J124))</f>
        <v/>
      </c>
      <c r="L124" t="str">
        <f>IF(D124="","",VLOOKUP(D124,ENTRANTS!$A$1:$H$1000,6,0))</f>
        <v/>
      </c>
      <c r="M124" s="99" t="str">
        <f t="shared" si="16"/>
        <v/>
      </c>
      <c r="N124" s="38"/>
      <c r="O124" s="5" t="str">
        <f t="shared" si="17"/>
        <v/>
      </c>
      <c r="P124" s="6" t="str">
        <f>IF(D124="","",COUNTIF($O$2:O124,O124))</f>
        <v/>
      </c>
      <c r="Q124" s="7" t="str">
        <f t="shared" si="20"/>
        <v/>
      </c>
      <c r="R124" s="42" t="str">
        <f>IF(AND(P124=4,H124="M",NOT(L124="Unattached")),SUMIF(O$2:O124,O124,I$2:I124),"")</f>
        <v/>
      </c>
      <c r="S124" s="7" t="str">
        <f t="shared" si="21"/>
        <v/>
      </c>
      <c r="T124" s="42" t="str">
        <f>IF(AND(P124=3,H124="F",NOT(L124="Unattached")),SUMIF(O$2:O124,O124,I$2:I124),"")</f>
        <v/>
      </c>
      <c r="U124" s="8" t="str">
        <f t="shared" si="14"/>
        <v/>
      </c>
      <c r="V124" s="8" t="str">
        <f t="shared" si="18"/>
        <v/>
      </c>
      <c r="W124" s="40" t="str">
        <f t="shared" si="15"/>
        <v xml:space="preserve"> </v>
      </c>
      <c r="X124" s="40" t="str">
        <f>IF(H124="M",IF(P124&lt;&gt;4,"",VLOOKUP(CONCATENATE(O124," ",(P124-3)),$W$2:AA124,5,0)),IF(P124&lt;&gt;3,"",VLOOKUP(CONCATENATE(O124," ",(P124-2)),$W$2:AA124,5,0)))</f>
        <v/>
      </c>
      <c r="Y124" s="40" t="str">
        <f>IF(H124="M",IF(P124&lt;&gt;4,"",VLOOKUP(CONCATENATE(O124," ",(P124-2)),$W$2:AA124,5,0)),IF(P124&lt;&gt;3,"",VLOOKUP(CONCATENATE(O124," ",(P124-1)),$W$2:AA124,5,0)))</f>
        <v/>
      </c>
      <c r="Z124" s="40" t="str">
        <f>IF(H124="M",IF(P124&lt;&gt;4,"",VLOOKUP(CONCATENATE(O124," ",(P124-1)),$W$2:AA124,5,0)),IF(P124&lt;&gt;3,"",VLOOKUP(CONCATENATE(O124," ",(P124)),$W$2:AA124,5,0)))</f>
        <v/>
      </c>
      <c r="AA124" s="40" t="str">
        <f t="shared" si="19"/>
        <v/>
      </c>
    </row>
    <row r="125" spans="1:27" x14ac:dyDescent="0.3">
      <c r="A125" s="78" t="str">
        <f t="shared" si="12"/>
        <v/>
      </c>
      <c r="B125" s="78" t="str">
        <f t="shared" si="13"/>
        <v/>
      </c>
      <c r="C125" s="1">
        <v>124</v>
      </c>
      <c r="E125" s="73"/>
      <c r="F125" t="str">
        <f>IF(D125="","",VLOOKUP(D125,ENTRANTS!$A$1:$H$1000,2,0))</f>
        <v/>
      </c>
      <c r="G125" t="str">
        <f>IF(D125="","",VLOOKUP(D125,ENTRANTS!$A$1:$H$1000,3,0))</f>
        <v/>
      </c>
      <c r="H125" s="1" t="str">
        <f>IF(D125="","",LEFT(VLOOKUP(D125,ENTRANTS!$A$1:$H$1000,5,0),1))</f>
        <v/>
      </c>
      <c r="I125" s="1" t="str">
        <f>IF(D125="","",COUNTIF($H$2:H125,H125))</f>
        <v/>
      </c>
      <c r="J125" s="1" t="str">
        <f>IF(D125="","",VLOOKUP(D125,ENTRANTS!$A$1:$H$1000,4,0))</f>
        <v/>
      </c>
      <c r="K125" s="1" t="str">
        <f>IF(D125="","",COUNTIF($J$2:J125,J125))</f>
        <v/>
      </c>
      <c r="L125" t="str">
        <f>IF(D125="","",VLOOKUP(D125,ENTRANTS!$A$1:$H$1000,6,0))</f>
        <v/>
      </c>
      <c r="M125" s="99" t="str">
        <f t="shared" si="16"/>
        <v/>
      </c>
      <c r="N125" s="38"/>
      <c r="O125" s="5" t="str">
        <f t="shared" si="17"/>
        <v/>
      </c>
      <c r="P125" s="6" t="str">
        <f>IF(D125="","",COUNTIF($O$2:O125,O125))</f>
        <v/>
      </c>
      <c r="Q125" s="7" t="str">
        <f t="shared" si="20"/>
        <v/>
      </c>
      <c r="R125" s="42" t="str">
        <f>IF(AND(P125=4,H125="M",NOT(L125="Unattached")),SUMIF(O$2:O125,O125,I$2:I125),"")</f>
        <v/>
      </c>
      <c r="S125" s="7" t="str">
        <f t="shared" si="21"/>
        <v/>
      </c>
      <c r="T125" s="42" t="str">
        <f>IF(AND(P125=3,H125="F",NOT(L125="Unattached")),SUMIF(O$2:O125,O125,I$2:I125),"")</f>
        <v/>
      </c>
      <c r="U125" s="8" t="str">
        <f t="shared" si="14"/>
        <v/>
      </c>
      <c r="V125" s="8" t="str">
        <f t="shared" si="18"/>
        <v/>
      </c>
      <c r="W125" s="40" t="str">
        <f t="shared" si="15"/>
        <v xml:space="preserve"> </v>
      </c>
      <c r="X125" s="40" t="str">
        <f>IF(H125="M",IF(P125&lt;&gt;4,"",VLOOKUP(CONCATENATE(O125," ",(P125-3)),$W$2:AA125,5,0)),IF(P125&lt;&gt;3,"",VLOOKUP(CONCATENATE(O125," ",(P125-2)),$W$2:AA125,5,0)))</f>
        <v/>
      </c>
      <c r="Y125" s="40" t="str">
        <f>IF(H125="M",IF(P125&lt;&gt;4,"",VLOOKUP(CONCATENATE(O125," ",(P125-2)),$W$2:AA125,5,0)),IF(P125&lt;&gt;3,"",VLOOKUP(CONCATENATE(O125," ",(P125-1)),$W$2:AA125,5,0)))</f>
        <v/>
      </c>
      <c r="Z125" s="40" t="str">
        <f>IF(H125="M",IF(P125&lt;&gt;4,"",VLOOKUP(CONCATENATE(O125," ",(P125-1)),$W$2:AA125,5,0)),IF(P125&lt;&gt;3,"",VLOOKUP(CONCATENATE(O125," ",(P125)),$W$2:AA125,5,0)))</f>
        <v/>
      </c>
      <c r="AA125" s="40" t="str">
        <f t="shared" si="19"/>
        <v/>
      </c>
    </row>
    <row r="126" spans="1:27" x14ac:dyDescent="0.3">
      <c r="A126" s="78" t="str">
        <f t="shared" si="12"/>
        <v/>
      </c>
      <c r="B126" s="78" t="str">
        <f t="shared" si="13"/>
        <v/>
      </c>
      <c r="C126" s="1">
        <v>125</v>
      </c>
      <c r="E126" s="73"/>
      <c r="F126" t="str">
        <f>IF(D126="","",VLOOKUP(D126,ENTRANTS!$A$1:$H$1000,2,0))</f>
        <v/>
      </c>
      <c r="G126" t="str">
        <f>IF(D126="","",VLOOKUP(D126,ENTRANTS!$A$1:$H$1000,3,0))</f>
        <v/>
      </c>
      <c r="H126" s="1" t="str">
        <f>IF(D126="","",LEFT(VLOOKUP(D126,ENTRANTS!$A$1:$H$1000,5,0),1))</f>
        <v/>
      </c>
      <c r="I126" s="1" t="str">
        <f>IF(D126="","",COUNTIF($H$2:H126,H126))</f>
        <v/>
      </c>
      <c r="J126" s="1" t="str">
        <f>IF(D126="","",VLOOKUP(D126,ENTRANTS!$A$1:$H$1000,4,0))</f>
        <v/>
      </c>
      <c r="K126" s="1" t="str">
        <f>IF(D126="","",COUNTIF($J$2:J126,J126))</f>
        <v/>
      </c>
      <c r="L126" t="str">
        <f>IF(D126="","",VLOOKUP(D126,ENTRANTS!$A$1:$H$1000,6,0))</f>
        <v/>
      </c>
      <c r="M126" s="99" t="str">
        <f t="shared" si="16"/>
        <v/>
      </c>
      <c r="N126" s="38"/>
      <c r="O126" s="5" t="str">
        <f t="shared" si="17"/>
        <v/>
      </c>
      <c r="P126" s="6" t="str">
        <f>IF(D126="","",COUNTIF($O$2:O126,O126))</f>
        <v/>
      </c>
      <c r="Q126" s="7" t="str">
        <f t="shared" si="20"/>
        <v/>
      </c>
      <c r="R126" s="42" t="str">
        <f>IF(AND(P126=4,H126="M",NOT(L126="Unattached")),SUMIF(O$2:O126,O126,I$2:I126),"")</f>
        <v/>
      </c>
      <c r="S126" s="7" t="str">
        <f t="shared" si="21"/>
        <v/>
      </c>
      <c r="T126" s="42" t="str">
        <f>IF(AND(P126=3,H126="F",NOT(L126="Unattached")),SUMIF(O$2:O126,O126,I$2:I126),"")</f>
        <v/>
      </c>
      <c r="U126" s="8" t="str">
        <f t="shared" si="14"/>
        <v/>
      </c>
      <c r="V126" s="8" t="str">
        <f t="shared" si="18"/>
        <v/>
      </c>
      <c r="W126" s="40" t="str">
        <f t="shared" si="15"/>
        <v xml:space="preserve"> </v>
      </c>
      <c r="X126" s="40" t="str">
        <f>IF(H126="M",IF(P126&lt;&gt;4,"",VLOOKUP(CONCATENATE(O126," ",(P126-3)),$W$2:AA126,5,0)),IF(P126&lt;&gt;3,"",VLOOKUP(CONCATENATE(O126," ",(P126-2)),$W$2:AA126,5,0)))</f>
        <v/>
      </c>
      <c r="Y126" s="40" t="str">
        <f>IF(H126="M",IF(P126&lt;&gt;4,"",VLOOKUP(CONCATENATE(O126," ",(P126-2)),$W$2:AA126,5,0)),IF(P126&lt;&gt;3,"",VLOOKUP(CONCATENATE(O126," ",(P126-1)),$W$2:AA126,5,0)))</f>
        <v/>
      </c>
      <c r="Z126" s="40" t="str">
        <f>IF(H126="M",IF(P126&lt;&gt;4,"",VLOOKUP(CONCATENATE(O126," ",(P126-1)),$W$2:AA126,5,0)),IF(P126&lt;&gt;3,"",VLOOKUP(CONCATENATE(O126," ",(P126)),$W$2:AA126,5,0)))</f>
        <v/>
      </c>
      <c r="AA126" s="40" t="str">
        <f t="shared" si="19"/>
        <v/>
      </c>
    </row>
    <row r="127" spans="1:27" x14ac:dyDescent="0.3">
      <c r="A127" s="78" t="str">
        <f t="shared" si="12"/>
        <v/>
      </c>
      <c r="B127" s="78" t="str">
        <f t="shared" si="13"/>
        <v/>
      </c>
      <c r="C127" s="1">
        <v>126</v>
      </c>
      <c r="E127" s="73"/>
      <c r="F127" t="str">
        <f>IF(D127="","",VLOOKUP(D127,ENTRANTS!$A$1:$H$1000,2,0))</f>
        <v/>
      </c>
      <c r="G127" t="str">
        <f>IF(D127="","",VLOOKUP(D127,ENTRANTS!$A$1:$H$1000,3,0))</f>
        <v/>
      </c>
      <c r="H127" s="1" t="str">
        <f>IF(D127="","",LEFT(VLOOKUP(D127,ENTRANTS!$A$1:$H$1000,5,0),1))</f>
        <v/>
      </c>
      <c r="I127" s="1" t="str">
        <f>IF(D127="","",COUNTIF($H$2:H127,H127))</f>
        <v/>
      </c>
      <c r="J127" s="1" t="str">
        <f>IF(D127="","",VLOOKUP(D127,ENTRANTS!$A$1:$H$1000,4,0))</f>
        <v/>
      </c>
      <c r="K127" s="1" t="str">
        <f>IF(D127="","",COUNTIF($J$2:J127,J127))</f>
        <v/>
      </c>
      <c r="L127" t="str">
        <f>IF(D127="","",VLOOKUP(D127,ENTRANTS!$A$1:$H$1000,6,0))</f>
        <v/>
      </c>
      <c r="M127" s="99" t="str">
        <f t="shared" si="16"/>
        <v/>
      </c>
      <c r="N127" s="38"/>
      <c r="O127" s="5" t="str">
        <f t="shared" si="17"/>
        <v/>
      </c>
      <c r="P127" s="6" t="str">
        <f>IF(D127="","",COUNTIF($O$2:O127,O127))</f>
        <v/>
      </c>
      <c r="Q127" s="7" t="str">
        <f t="shared" si="20"/>
        <v/>
      </c>
      <c r="R127" s="42" t="str">
        <f>IF(AND(P127=4,H127="M",NOT(L127="Unattached")),SUMIF(O$2:O127,O127,I$2:I127),"")</f>
        <v/>
      </c>
      <c r="S127" s="7" t="str">
        <f t="shared" si="21"/>
        <v/>
      </c>
      <c r="T127" s="42" t="str">
        <f>IF(AND(P127=3,H127="F",NOT(L127="Unattached")),SUMIF(O$2:O127,O127,I$2:I127),"")</f>
        <v/>
      </c>
      <c r="U127" s="8" t="str">
        <f t="shared" si="14"/>
        <v/>
      </c>
      <c r="V127" s="8" t="str">
        <f t="shared" si="18"/>
        <v/>
      </c>
      <c r="W127" s="40" t="str">
        <f t="shared" si="15"/>
        <v xml:space="preserve"> </v>
      </c>
      <c r="X127" s="40" t="str">
        <f>IF(H127="M",IF(P127&lt;&gt;4,"",VLOOKUP(CONCATENATE(O127," ",(P127-3)),$W$2:AA127,5,0)),IF(P127&lt;&gt;3,"",VLOOKUP(CONCATENATE(O127," ",(P127-2)),$W$2:AA127,5,0)))</f>
        <v/>
      </c>
      <c r="Y127" s="40" t="str">
        <f>IF(H127="M",IF(P127&lt;&gt;4,"",VLOOKUP(CONCATENATE(O127," ",(P127-2)),$W$2:AA127,5,0)),IF(P127&lt;&gt;3,"",VLOOKUP(CONCATENATE(O127," ",(P127-1)),$W$2:AA127,5,0)))</f>
        <v/>
      </c>
      <c r="Z127" s="40" t="str">
        <f>IF(H127="M",IF(P127&lt;&gt;4,"",VLOOKUP(CONCATENATE(O127," ",(P127-1)),$W$2:AA127,5,0)),IF(P127&lt;&gt;3,"",VLOOKUP(CONCATENATE(O127," ",(P127)),$W$2:AA127,5,0)))</f>
        <v/>
      </c>
      <c r="AA127" s="40" t="str">
        <f t="shared" si="19"/>
        <v/>
      </c>
    </row>
    <row r="128" spans="1:27" x14ac:dyDescent="0.3">
      <c r="A128" s="78" t="str">
        <f t="shared" si="12"/>
        <v/>
      </c>
      <c r="B128" s="78" t="str">
        <f t="shared" si="13"/>
        <v/>
      </c>
      <c r="C128" s="1">
        <v>127</v>
      </c>
      <c r="E128" s="73"/>
      <c r="F128" t="str">
        <f>IF(D128="","",VLOOKUP(D128,ENTRANTS!$A$1:$H$1000,2,0))</f>
        <v/>
      </c>
      <c r="G128" t="str">
        <f>IF(D128="","",VLOOKUP(D128,ENTRANTS!$A$1:$H$1000,3,0))</f>
        <v/>
      </c>
      <c r="H128" s="1" t="str">
        <f>IF(D128="","",LEFT(VLOOKUP(D128,ENTRANTS!$A$1:$H$1000,5,0),1))</f>
        <v/>
      </c>
      <c r="I128" s="1" t="str">
        <f>IF(D128="","",COUNTIF($H$2:H128,H128))</f>
        <v/>
      </c>
      <c r="J128" s="1" t="str">
        <f>IF(D128="","",VLOOKUP(D128,ENTRANTS!$A$1:$H$1000,4,0))</f>
        <v/>
      </c>
      <c r="K128" s="1" t="str">
        <f>IF(D128="","",COUNTIF($J$2:J128,J128))</f>
        <v/>
      </c>
      <c r="L128" t="str">
        <f>IF(D128="","",VLOOKUP(D128,ENTRANTS!$A$1:$H$1000,6,0))</f>
        <v/>
      </c>
      <c r="M128" s="99" t="str">
        <f t="shared" si="16"/>
        <v/>
      </c>
      <c r="N128" s="38"/>
      <c r="O128" s="5" t="str">
        <f t="shared" si="17"/>
        <v/>
      </c>
      <c r="P128" s="6" t="str">
        <f>IF(D128="","",COUNTIF($O$2:O128,O128))</f>
        <v/>
      </c>
      <c r="Q128" s="7" t="str">
        <f t="shared" si="20"/>
        <v/>
      </c>
      <c r="R128" s="42" t="str">
        <f>IF(AND(P128=4,H128="M",NOT(L128="Unattached")),SUMIF(O$2:O128,O128,I$2:I128),"")</f>
        <v/>
      </c>
      <c r="S128" s="7" t="str">
        <f t="shared" si="21"/>
        <v/>
      </c>
      <c r="T128" s="42" t="str">
        <f>IF(AND(P128=3,H128="F",NOT(L128="Unattached")),SUMIF(O$2:O128,O128,I$2:I128),"")</f>
        <v/>
      </c>
      <c r="U128" s="8" t="str">
        <f t="shared" si="14"/>
        <v/>
      </c>
      <c r="V128" s="8" t="str">
        <f t="shared" si="18"/>
        <v/>
      </c>
      <c r="W128" s="40" t="str">
        <f t="shared" si="15"/>
        <v xml:space="preserve"> </v>
      </c>
      <c r="X128" s="40" t="str">
        <f>IF(H128="M",IF(P128&lt;&gt;4,"",VLOOKUP(CONCATENATE(O128," ",(P128-3)),$W$2:AA128,5,0)),IF(P128&lt;&gt;3,"",VLOOKUP(CONCATENATE(O128," ",(P128-2)),$W$2:AA128,5,0)))</f>
        <v/>
      </c>
      <c r="Y128" s="40" t="str">
        <f>IF(H128="M",IF(P128&lt;&gt;4,"",VLOOKUP(CONCATENATE(O128," ",(P128-2)),$W$2:AA128,5,0)),IF(P128&lt;&gt;3,"",VLOOKUP(CONCATENATE(O128," ",(P128-1)),$W$2:AA128,5,0)))</f>
        <v/>
      </c>
      <c r="Z128" s="40" t="str">
        <f>IF(H128="M",IF(P128&lt;&gt;4,"",VLOOKUP(CONCATENATE(O128," ",(P128-1)),$W$2:AA128,5,0)),IF(P128&lt;&gt;3,"",VLOOKUP(CONCATENATE(O128," ",(P128)),$W$2:AA128,5,0)))</f>
        <v/>
      </c>
      <c r="AA128" s="40" t="str">
        <f t="shared" si="19"/>
        <v/>
      </c>
    </row>
    <row r="129" spans="1:27" x14ac:dyDescent="0.3">
      <c r="A129" s="78" t="str">
        <f t="shared" si="12"/>
        <v/>
      </c>
      <c r="B129" s="78" t="str">
        <f t="shared" si="13"/>
        <v/>
      </c>
      <c r="C129" s="1">
        <v>128</v>
      </c>
      <c r="E129" s="73"/>
      <c r="F129" t="str">
        <f>IF(D129="","",VLOOKUP(D129,ENTRANTS!$A$1:$H$1000,2,0))</f>
        <v/>
      </c>
      <c r="G129" t="str">
        <f>IF(D129="","",VLOOKUP(D129,ENTRANTS!$A$1:$H$1000,3,0))</f>
        <v/>
      </c>
      <c r="H129" s="1" t="str">
        <f>IF(D129="","",LEFT(VLOOKUP(D129,ENTRANTS!$A$1:$H$1000,5,0),1))</f>
        <v/>
      </c>
      <c r="I129" s="1" t="str">
        <f>IF(D129="","",COUNTIF($H$2:H129,H129))</f>
        <v/>
      </c>
      <c r="J129" s="1" t="str">
        <f>IF(D129="","",VLOOKUP(D129,ENTRANTS!$A$1:$H$1000,4,0))</f>
        <v/>
      </c>
      <c r="K129" s="1" t="str">
        <f>IF(D129="","",COUNTIF($J$2:J129,J129))</f>
        <v/>
      </c>
      <c r="L129" t="str">
        <f>IF(D129="","",VLOOKUP(D129,ENTRANTS!$A$1:$H$1000,6,0))</f>
        <v/>
      </c>
      <c r="M129" s="99" t="str">
        <f t="shared" si="16"/>
        <v/>
      </c>
      <c r="N129" s="38"/>
      <c r="O129" s="5" t="str">
        <f t="shared" si="17"/>
        <v/>
      </c>
      <c r="P129" s="6" t="str">
        <f>IF(D129="","",COUNTIF($O$2:O129,O129))</f>
        <v/>
      </c>
      <c r="Q129" s="7" t="str">
        <f t="shared" si="20"/>
        <v/>
      </c>
      <c r="R129" s="42" t="str">
        <f>IF(AND(P129=4,H129="M",NOT(L129="Unattached")),SUMIF(O$2:O129,O129,I$2:I129),"")</f>
        <v/>
      </c>
      <c r="S129" s="7" t="str">
        <f t="shared" si="21"/>
        <v/>
      </c>
      <c r="T129" s="42" t="str">
        <f>IF(AND(P129=3,H129="F",NOT(L129="Unattached")),SUMIF(O$2:O129,O129,I$2:I129),"")</f>
        <v/>
      </c>
      <c r="U129" s="8" t="str">
        <f t="shared" si="14"/>
        <v/>
      </c>
      <c r="V129" s="8" t="str">
        <f t="shared" si="18"/>
        <v/>
      </c>
      <c r="W129" s="40" t="str">
        <f t="shared" si="15"/>
        <v xml:space="preserve"> </v>
      </c>
      <c r="X129" s="40" t="str">
        <f>IF(H129="M",IF(P129&lt;&gt;4,"",VLOOKUP(CONCATENATE(O129," ",(P129-3)),$W$2:AA129,5,0)),IF(P129&lt;&gt;3,"",VLOOKUP(CONCATENATE(O129," ",(P129-2)),$W$2:AA129,5,0)))</f>
        <v/>
      </c>
      <c r="Y129" s="40" t="str">
        <f>IF(H129="M",IF(P129&lt;&gt;4,"",VLOOKUP(CONCATENATE(O129," ",(P129-2)),$W$2:AA129,5,0)),IF(P129&lt;&gt;3,"",VLOOKUP(CONCATENATE(O129," ",(P129-1)),$W$2:AA129,5,0)))</f>
        <v/>
      </c>
      <c r="Z129" s="40" t="str">
        <f>IF(H129="M",IF(P129&lt;&gt;4,"",VLOOKUP(CONCATENATE(O129," ",(P129-1)),$W$2:AA129,5,0)),IF(P129&lt;&gt;3,"",VLOOKUP(CONCATENATE(O129," ",(P129)),$W$2:AA129,5,0)))</f>
        <v/>
      </c>
      <c r="AA129" s="40" t="str">
        <f t="shared" si="19"/>
        <v/>
      </c>
    </row>
    <row r="130" spans="1:27" x14ac:dyDescent="0.3">
      <c r="A130" s="78" t="str">
        <f t="shared" ref="A130:A193" si="22">IF(C130&lt;1,"",CONCATENATE(H130,I130))</f>
        <v/>
      </c>
      <c r="B130" s="78" t="str">
        <f t="shared" ref="B130:B193" si="23">IF(C130&lt;1,"",CONCATENATE(J130,K130))</f>
        <v/>
      </c>
      <c r="C130" s="1">
        <v>129</v>
      </c>
      <c r="E130" s="73"/>
      <c r="F130" t="str">
        <f>IF(D130="","",VLOOKUP(D130,ENTRANTS!$A$1:$H$1000,2,0))</f>
        <v/>
      </c>
      <c r="G130" t="str">
        <f>IF(D130="","",VLOOKUP(D130,ENTRANTS!$A$1:$H$1000,3,0))</f>
        <v/>
      </c>
      <c r="H130" s="1" t="str">
        <f>IF(D130="","",LEFT(VLOOKUP(D130,ENTRANTS!$A$1:$H$1000,5,0),1))</f>
        <v/>
      </c>
      <c r="I130" s="1" t="str">
        <f>IF(D130="","",COUNTIF($H$2:H130,H130))</f>
        <v/>
      </c>
      <c r="J130" s="1" t="str">
        <f>IF(D130="","",VLOOKUP(D130,ENTRANTS!$A$1:$H$1000,4,0))</f>
        <v/>
      </c>
      <c r="K130" s="1" t="str">
        <f>IF(D130="","",COUNTIF($J$2:J130,J130))</f>
        <v/>
      </c>
      <c r="L130" t="str">
        <f>IF(D130="","",VLOOKUP(D130,ENTRANTS!$A$1:$H$1000,6,0))</f>
        <v/>
      </c>
      <c r="M130" s="99" t="str">
        <f t="shared" si="16"/>
        <v/>
      </c>
      <c r="N130" s="38"/>
      <c r="O130" s="5" t="str">
        <f t="shared" si="17"/>
        <v/>
      </c>
      <c r="P130" s="6" t="str">
        <f>IF(D130="","",COUNTIF($O$2:O130,O130))</f>
        <v/>
      </c>
      <c r="Q130" s="7" t="str">
        <f t="shared" si="20"/>
        <v/>
      </c>
      <c r="R130" s="42" t="str">
        <f>IF(AND(P130=4,H130="M",NOT(L130="Unattached")),SUMIF(O$2:O130,O130,I$2:I130),"")</f>
        <v/>
      </c>
      <c r="S130" s="7" t="str">
        <f t="shared" si="21"/>
        <v/>
      </c>
      <c r="T130" s="42" t="str">
        <f>IF(AND(P130=3,H130="F",NOT(L130="Unattached")),SUMIF(O$2:O130,O130,I$2:I130),"")</f>
        <v/>
      </c>
      <c r="U130" s="8" t="str">
        <f t="shared" ref="U130:U193" si="24">IF(AND(L130&lt;&gt;"Unattached",OR(Q130&lt;&gt;"",S130&lt;&gt;"")),L130,"")</f>
        <v/>
      </c>
      <c r="V130" s="8" t="str">
        <f t="shared" si="18"/>
        <v/>
      </c>
      <c r="W130" s="40" t="str">
        <f t="shared" ref="W130:W193" si="25">CONCATENATE(O130," ",P130)</f>
        <v xml:space="preserve"> </v>
      </c>
      <c r="X130" s="40" t="str">
        <f>IF(H130="M",IF(P130&lt;&gt;4,"",VLOOKUP(CONCATENATE(O130," ",(P130-3)),$W$2:AA130,5,0)),IF(P130&lt;&gt;3,"",VLOOKUP(CONCATENATE(O130," ",(P130-2)),$W$2:AA130,5,0)))</f>
        <v/>
      </c>
      <c r="Y130" s="40" t="str">
        <f>IF(H130="M",IF(P130&lt;&gt;4,"",VLOOKUP(CONCATENATE(O130," ",(P130-2)),$W$2:AA130,5,0)),IF(P130&lt;&gt;3,"",VLOOKUP(CONCATENATE(O130," ",(P130-1)),$W$2:AA130,5,0)))</f>
        <v/>
      </c>
      <c r="Z130" s="40" t="str">
        <f>IF(H130="M",IF(P130&lt;&gt;4,"",VLOOKUP(CONCATENATE(O130," ",(P130-1)),$W$2:AA130,5,0)),IF(P130&lt;&gt;3,"",VLOOKUP(CONCATENATE(O130," ",(P130)),$W$2:AA130,5,0)))</f>
        <v/>
      </c>
      <c r="AA130" s="40" t="str">
        <f t="shared" si="19"/>
        <v/>
      </c>
    </row>
    <row r="131" spans="1:27" x14ac:dyDescent="0.3">
      <c r="A131" s="78" t="str">
        <f t="shared" si="22"/>
        <v/>
      </c>
      <c r="B131" s="78" t="str">
        <f t="shared" si="23"/>
        <v/>
      </c>
      <c r="C131" s="1">
        <v>130</v>
      </c>
      <c r="E131" s="73"/>
      <c r="F131" t="str">
        <f>IF(D131="","",VLOOKUP(D131,ENTRANTS!$A$1:$H$1000,2,0))</f>
        <v/>
      </c>
      <c r="G131" t="str">
        <f>IF(D131="","",VLOOKUP(D131,ENTRANTS!$A$1:$H$1000,3,0))</f>
        <v/>
      </c>
      <c r="H131" s="1" t="str">
        <f>IF(D131="","",LEFT(VLOOKUP(D131,ENTRANTS!$A$1:$H$1000,5,0),1))</f>
        <v/>
      </c>
      <c r="I131" s="1" t="str">
        <f>IF(D131="","",COUNTIF($H$2:H131,H131))</f>
        <v/>
      </c>
      <c r="J131" s="1" t="str">
        <f>IF(D131="","",VLOOKUP(D131,ENTRANTS!$A$1:$H$1000,4,0))</f>
        <v/>
      </c>
      <c r="K131" s="1" t="str">
        <f>IF(D131="","",COUNTIF($J$2:J131,J131))</f>
        <v/>
      </c>
      <c r="L131" t="str">
        <f>IF(D131="","",VLOOKUP(D131,ENTRANTS!$A$1:$H$1000,6,0))</f>
        <v/>
      </c>
      <c r="M131" s="99" t="str">
        <f t="shared" ref="M131:M194" si="26">IF(D131&lt;1,"",IF(COUNTIF($D$2:$D$501,D131)=1,"","DUPLICATE"))</f>
        <v/>
      </c>
      <c r="N131" s="38"/>
      <c r="O131" s="5" t="str">
        <f t="shared" ref="O131:O194" si="27">IF(D131="","",CONCATENATE(H131," ",L131))</f>
        <v/>
      </c>
      <c r="P131" s="6" t="str">
        <f>IF(D131="","",COUNTIF($O$2:O131,O131))</f>
        <v/>
      </c>
      <c r="Q131" s="7" t="str">
        <f t="shared" si="20"/>
        <v/>
      </c>
      <c r="R131" s="42" t="str">
        <f>IF(AND(P131=4,H131="M",NOT(L131="Unattached")),SUMIF(O$2:O131,O131,I$2:I131),"")</f>
        <v/>
      </c>
      <c r="S131" s="7" t="str">
        <f t="shared" si="21"/>
        <v/>
      </c>
      <c r="T131" s="42" t="str">
        <f>IF(AND(P131=3,H131="F",NOT(L131="Unattached")),SUMIF(O$2:O131,O131,I$2:I131),"")</f>
        <v/>
      </c>
      <c r="U131" s="8" t="str">
        <f t="shared" si="24"/>
        <v/>
      </c>
      <c r="V131" s="8" t="str">
        <f t="shared" ref="V131:V194" si="28">IF(U131="","",IF(H131="M",CONCATENATE(U131," (",X131,", ",Y131,", ",Z131,", ",AA131,")"),CONCATENATE(U131," (",X131,", ",Y131,", ",Z131,")")))</f>
        <v/>
      </c>
      <c r="W131" s="40" t="str">
        <f t="shared" si="25"/>
        <v xml:space="preserve"> </v>
      </c>
      <c r="X131" s="40" t="str">
        <f>IF(H131="M",IF(P131&lt;&gt;4,"",VLOOKUP(CONCATENATE(O131," ",(P131-3)),$W$2:AA131,5,0)),IF(P131&lt;&gt;3,"",VLOOKUP(CONCATENATE(O131," ",(P131-2)),$W$2:AA131,5,0)))</f>
        <v/>
      </c>
      <c r="Y131" s="40" t="str">
        <f>IF(H131="M",IF(P131&lt;&gt;4,"",VLOOKUP(CONCATENATE(O131," ",(P131-2)),$W$2:AA131,5,0)),IF(P131&lt;&gt;3,"",VLOOKUP(CONCATENATE(O131," ",(P131-1)),$W$2:AA131,5,0)))</f>
        <v/>
      </c>
      <c r="Z131" s="40" t="str">
        <f>IF(H131="M",IF(P131&lt;&gt;4,"",VLOOKUP(CONCATENATE(O131," ",(P131-1)),$W$2:AA131,5,0)),IF(P131&lt;&gt;3,"",VLOOKUP(CONCATENATE(O131," ",(P131)),$W$2:AA131,5,0)))</f>
        <v/>
      </c>
      <c r="AA131" s="40" t="str">
        <f t="shared" ref="AA131:AA194" si="29">IF(AND(L131&lt;&gt;"Unattached",P131&lt;=4),CONCATENATE(F131," ",G131),"")</f>
        <v/>
      </c>
    </row>
    <row r="132" spans="1:27" x14ac:dyDescent="0.3">
      <c r="A132" s="78" t="str">
        <f t="shared" si="22"/>
        <v/>
      </c>
      <c r="B132" s="78" t="str">
        <f t="shared" si="23"/>
        <v/>
      </c>
      <c r="C132" s="1">
        <v>131</v>
      </c>
      <c r="E132" s="73"/>
      <c r="F132" t="str">
        <f>IF(D132="","",VLOOKUP(D132,ENTRANTS!$A$1:$H$1000,2,0))</f>
        <v/>
      </c>
      <c r="G132" t="str">
        <f>IF(D132="","",VLOOKUP(D132,ENTRANTS!$A$1:$H$1000,3,0))</f>
        <v/>
      </c>
      <c r="H132" s="1" t="str">
        <f>IF(D132="","",LEFT(VLOOKUP(D132,ENTRANTS!$A$1:$H$1000,5,0),1))</f>
        <v/>
      </c>
      <c r="I132" s="1" t="str">
        <f>IF(D132="","",COUNTIF($H$2:H132,H132))</f>
        <v/>
      </c>
      <c r="J132" s="1" t="str">
        <f>IF(D132="","",VLOOKUP(D132,ENTRANTS!$A$1:$H$1000,4,0))</f>
        <v/>
      </c>
      <c r="K132" s="1" t="str">
        <f>IF(D132="","",COUNTIF($J$2:J132,J132))</f>
        <v/>
      </c>
      <c r="L132" t="str">
        <f>IF(D132="","",VLOOKUP(D132,ENTRANTS!$A$1:$H$1000,6,0))</f>
        <v/>
      </c>
      <c r="M132" s="99" t="str">
        <f t="shared" si="26"/>
        <v/>
      </c>
      <c r="N132" s="38"/>
      <c r="O132" s="5" t="str">
        <f t="shared" si="27"/>
        <v/>
      </c>
      <c r="P132" s="6" t="str">
        <f>IF(D132="","",COUNTIF($O$2:O132,O132))</f>
        <v/>
      </c>
      <c r="Q132" s="7" t="str">
        <f t="shared" si="20"/>
        <v/>
      </c>
      <c r="R132" s="42" t="str">
        <f>IF(AND(P132=4,H132="M",NOT(L132="Unattached")),SUMIF(O$2:O132,O132,I$2:I132),"")</f>
        <v/>
      </c>
      <c r="S132" s="7" t="str">
        <f t="shared" si="21"/>
        <v/>
      </c>
      <c r="T132" s="42" t="str">
        <f>IF(AND(P132=3,H132="F",NOT(L132="Unattached")),SUMIF(O$2:O132,O132,I$2:I132),"")</f>
        <v/>
      </c>
      <c r="U132" s="8" t="str">
        <f t="shared" si="24"/>
        <v/>
      </c>
      <c r="V132" s="8" t="str">
        <f t="shared" si="28"/>
        <v/>
      </c>
      <c r="W132" s="40" t="str">
        <f t="shared" si="25"/>
        <v xml:space="preserve"> </v>
      </c>
      <c r="X132" s="40" t="str">
        <f>IF(H132="M",IF(P132&lt;&gt;4,"",VLOOKUP(CONCATENATE(O132," ",(P132-3)),$W$2:AA132,5,0)),IF(P132&lt;&gt;3,"",VLOOKUP(CONCATENATE(O132," ",(P132-2)),$W$2:AA132,5,0)))</f>
        <v/>
      </c>
      <c r="Y132" s="40" t="str">
        <f>IF(H132="M",IF(P132&lt;&gt;4,"",VLOOKUP(CONCATENATE(O132," ",(P132-2)),$W$2:AA132,5,0)),IF(P132&lt;&gt;3,"",VLOOKUP(CONCATENATE(O132," ",(P132-1)),$W$2:AA132,5,0)))</f>
        <v/>
      </c>
      <c r="Z132" s="40" t="str">
        <f>IF(H132="M",IF(P132&lt;&gt;4,"",VLOOKUP(CONCATENATE(O132," ",(P132-1)),$W$2:AA132,5,0)),IF(P132&lt;&gt;3,"",VLOOKUP(CONCATENATE(O132," ",(P132)),$W$2:AA132,5,0)))</f>
        <v/>
      </c>
      <c r="AA132" s="40" t="str">
        <f t="shared" si="29"/>
        <v/>
      </c>
    </row>
    <row r="133" spans="1:27" x14ac:dyDescent="0.3">
      <c r="A133" s="78" t="str">
        <f t="shared" si="22"/>
        <v/>
      </c>
      <c r="B133" s="78" t="str">
        <f t="shared" si="23"/>
        <v/>
      </c>
      <c r="C133" s="1">
        <v>132</v>
      </c>
      <c r="E133" s="73"/>
      <c r="F133" t="str">
        <f>IF(D133="","",VLOOKUP(D133,ENTRANTS!$A$1:$H$1000,2,0))</f>
        <v/>
      </c>
      <c r="G133" t="str">
        <f>IF(D133="","",VLOOKUP(D133,ENTRANTS!$A$1:$H$1000,3,0))</f>
        <v/>
      </c>
      <c r="H133" s="1" t="str">
        <f>IF(D133="","",LEFT(VLOOKUP(D133,ENTRANTS!$A$1:$H$1000,5,0),1))</f>
        <v/>
      </c>
      <c r="I133" s="1" t="str">
        <f>IF(D133="","",COUNTIF($H$2:H133,H133))</f>
        <v/>
      </c>
      <c r="J133" s="1" t="str">
        <f>IF(D133="","",VLOOKUP(D133,ENTRANTS!$A$1:$H$1000,4,0))</f>
        <v/>
      </c>
      <c r="K133" s="1" t="str">
        <f>IF(D133="","",COUNTIF($J$2:J133,J133))</f>
        <v/>
      </c>
      <c r="L133" t="str">
        <f>IF(D133="","",VLOOKUP(D133,ENTRANTS!$A$1:$H$1000,6,0))</f>
        <v/>
      </c>
      <c r="M133" s="99" t="str">
        <f t="shared" si="26"/>
        <v/>
      </c>
      <c r="N133" s="38"/>
      <c r="O133" s="5" t="str">
        <f t="shared" si="27"/>
        <v/>
      </c>
      <c r="P133" s="6" t="str">
        <f>IF(D133="","",COUNTIF($O$2:O133,O133))</f>
        <v/>
      </c>
      <c r="Q133" s="7" t="str">
        <f t="shared" si="20"/>
        <v/>
      </c>
      <c r="R133" s="42" t="str">
        <f>IF(AND(P133=4,H133="M",NOT(L133="Unattached")),SUMIF(O$2:O133,O133,I$2:I133),"")</f>
        <v/>
      </c>
      <c r="S133" s="7" t="str">
        <f t="shared" si="21"/>
        <v/>
      </c>
      <c r="T133" s="42" t="str">
        <f>IF(AND(P133=3,H133="F",NOT(L133="Unattached")),SUMIF(O$2:O133,O133,I$2:I133),"")</f>
        <v/>
      </c>
      <c r="U133" s="8" t="str">
        <f t="shared" si="24"/>
        <v/>
      </c>
      <c r="V133" s="8" t="str">
        <f t="shared" si="28"/>
        <v/>
      </c>
      <c r="W133" s="40" t="str">
        <f t="shared" si="25"/>
        <v xml:space="preserve"> </v>
      </c>
      <c r="X133" s="40" t="str">
        <f>IF(H133="M",IF(P133&lt;&gt;4,"",VLOOKUP(CONCATENATE(O133," ",(P133-3)),$W$2:AA133,5,0)),IF(P133&lt;&gt;3,"",VLOOKUP(CONCATENATE(O133," ",(P133-2)),$W$2:AA133,5,0)))</f>
        <v/>
      </c>
      <c r="Y133" s="40" t="str">
        <f>IF(H133="M",IF(P133&lt;&gt;4,"",VLOOKUP(CONCATENATE(O133," ",(P133-2)),$W$2:AA133,5,0)),IF(P133&lt;&gt;3,"",VLOOKUP(CONCATENATE(O133," ",(P133-1)),$W$2:AA133,5,0)))</f>
        <v/>
      </c>
      <c r="Z133" s="40" t="str">
        <f>IF(H133="M",IF(P133&lt;&gt;4,"",VLOOKUP(CONCATENATE(O133," ",(P133-1)),$W$2:AA133,5,0)),IF(P133&lt;&gt;3,"",VLOOKUP(CONCATENATE(O133," ",(P133)),$W$2:AA133,5,0)))</f>
        <v/>
      </c>
      <c r="AA133" s="40" t="str">
        <f t="shared" si="29"/>
        <v/>
      </c>
    </row>
    <row r="134" spans="1:27" x14ac:dyDescent="0.3">
      <c r="A134" s="78" t="str">
        <f t="shared" si="22"/>
        <v/>
      </c>
      <c r="B134" s="78" t="str">
        <f t="shared" si="23"/>
        <v/>
      </c>
      <c r="C134" s="1">
        <v>133</v>
      </c>
      <c r="E134" s="73"/>
      <c r="F134" t="str">
        <f>IF(D134="","",VLOOKUP(D134,ENTRANTS!$A$1:$H$1000,2,0))</f>
        <v/>
      </c>
      <c r="G134" t="str">
        <f>IF(D134="","",VLOOKUP(D134,ENTRANTS!$A$1:$H$1000,3,0))</f>
        <v/>
      </c>
      <c r="H134" s="1" t="str">
        <f>IF(D134="","",LEFT(VLOOKUP(D134,ENTRANTS!$A$1:$H$1000,5,0),1))</f>
        <v/>
      </c>
      <c r="I134" s="1" t="str">
        <f>IF(D134="","",COUNTIF($H$2:H134,H134))</f>
        <v/>
      </c>
      <c r="J134" s="1" t="str">
        <f>IF(D134="","",VLOOKUP(D134,ENTRANTS!$A$1:$H$1000,4,0))</f>
        <v/>
      </c>
      <c r="K134" s="1" t="str">
        <f>IF(D134="","",COUNTIF($J$2:J134,J134))</f>
        <v/>
      </c>
      <c r="L134" t="str">
        <f>IF(D134="","",VLOOKUP(D134,ENTRANTS!$A$1:$H$1000,6,0))</f>
        <v/>
      </c>
      <c r="M134" s="99" t="str">
        <f t="shared" si="26"/>
        <v/>
      </c>
      <c r="N134" s="38"/>
      <c r="O134" s="5" t="str">
        <f t="shared" si="27"/>
        <v/>
      </c>
      <c r="P134" s="6" t="str">
        <f>IF(D134="","",COUNTIF($O$2:O134,O134))</f>
        <v/>
      </c>
      <c r="Q134" s="7" t="str">
        <f t="shared" si="20"/>
        <v/>
      </c>
      <c r="R134" s="42" t="str">
        <f>IF(AND(P134=4,H134="M",NOT(L134="Unattached")),SUMIF(O$2:O134,O134,I$2:I134),"")</f>
        <v/>
      </c>
      <c r="S134" s="7" t="str">
        <f t="shared" si="21"/>
        <v/>
      </c>
      <c r="T134" s="42" t="str">
        <f>IF(AND(P134=3,H134="F",NOT(L134="Unattached")),SUMIF(O$2:O134,O134,I$2:I134),"")</f>
        <v/>
      </c>
      <c r="U134" s="8" t="str">
        <f t="shared" si="24"/>
        <v/>
      </c>
      <c r="V134" s="8" t="str">
        <f t="shared" si="28"/>
        <v/>
      </c>
      <c r="W134" s="40" t="str">
        <f t="shared" si="25"/>
        <v xml:space="preserve"> </v>
      </c>
      <c r="X134" s="40" t="str">
        <f>IF(H134="M",IF(P134&lt;&gt;4,"",VLOOKUP(CONCATENATE(O134," ",(P134-3)),$W$2:AA134,5,0)),IF(P134&lt;&gt;3,"",VLOOKUP(CONCATENATE(O134," ",(P134-2)),$W$2:AA134,5,0)))</f>
        <v/>
      </c>
      <c r="Y134" s="40" t="str">
        <f>IF(H134="M",IF(P134&lt;&gt;4,"",VLOOKUP(CONCATENATE(O134," ",(P134-2)),$W$2:AA134,5,0)),IF(P134&lt;&gt;3,"",VLOOKUP(CONCATENATE(O134," ",(P134-1)),$W$2:AA134,5,0)))</f>
        <v/>
      </c>
      <c r="Z134" s="40" t="str">
        <f>IF(H134="M",IF(P134&lt;&gt;4,"",VLOOKUP(CONCATENATE(O134," ",(P134-1)),$W$2:AA134,5,0)),IF(P134&lt;&gt;3,"",VLOOKUP(CONCATENATE(O134," ",(P134)),$W$2:AA134,5,0)))</f>
        <v/>
      </c>
      <c r="AA134" s="40" t="str">
        <f t="shared" si="29"/>
        <v/>
      </c>
    </row>
    <row r="135" spans="1:27" x14ac:dyDescent="0.3">
      <c r="A135" s="78" t="str">
        <f t="shared" si="22"/>
        <v/>
      </c>
      <c r="B135" s="78" t="str">
        <f t="shared" si="23"/>
        <v/>
      </c>
      <c r="C135" s="1">
        <v>134</v>
      </c>
      <c r="E135" s="73"/>
      <c r="F135" t="str">
        <f>IF(D135="","",VLOOKUP(D135,ENTRANTS!$A$1:$H$1000,2,0))</f>
        <v/>
      </c>
      <c r="G135" t="str">
        <f>IF(D135="","",VLOOKUP(D135,ENTRANTS!$A$1:$H$1000,3,0))</f>
        <v/>
      </c>
      <c r="H135" s="1" t="str">
        <f>IF(D135="","",LEFT(VLOOKUP(D135,ENTRANTS!$A$1:$H$1000,5,0),1))</f>
        <v/>
      </c>
      <c r="I135" s="1" t="str">
        <f>IF(D135="","",COUNTIF($H$2:H135,H135))</f>
        <v/>
      </c>
      <c r="J135" s="1" t="str">
        <f>IF(D135="","",VLOOKUP(D135,ENTRANTS!$A$1:$H$1000,4,0))</f>
        <v/>
      </c>
      <c r="K135" s="1" t="str">
        <f>IF(D135="","",COUNTIF($J$2:J135,J135))</f>
        <v/>
      </c>
      <c r="L135" t="str">
        <f>IF(D135="","",VLOOKUP(D135,ENTRANTS!$A$1:$H$1000,6,0))</f>
        <v/>
      </c>
      <c r="M135" s="99" t="str">
        <f t="shared" si="26"/>
        <v/>
      </c>
      <c r="N135" s="38"/>
      <c r="O135" s="5" t="str">
        <f t="shared" si="27"/>
        <v/>
      </c>
      <c r="P135" s="6" t="str">
        <f>IF(D135="","",COUNTIF($O$2:O135,O135))</f>
        <v/>
      </c>
      <c r="Q135" s="7" t="str">
        <f t="shared" si="20"/>
        <v/>
      </c>
      <c r="R135" s="42" t="str">
        <f>IF(AND(P135=4,H135="M",NOT(L135="Unattached")),SUMIF(O$2:O135,O135,I$2:I135),"")</f>
        <v/>
      </c>
      <c r="S135" s="7" t="str">
        <f t="shared" si="21"/>
        <v/>
      </c>
      <c r="T135" s="42" t="str">
        <f>IF(AND(P135=3,H135="F",NOT(L135="Unattached")),SUMIF(O$2:O135,O135,I$2:I135),"")</f>
        <v/>
      </c>
      <c r="U135" s="8" t="str">
        <f t="shared" si="24"/>
        <v/>
      </c>
      <c r="V135" s="8" t="str">
        <f t="shared" si="28"/>
        <v/>
      </c>
      <c r="W135" s="40" t="str">
        <f t="shared" si="25"/>
        <v xml:space="preserve"> </v>
      </c>
      <c r="X135" s="40" t="str">
        <f>IF(H135="M",IF(P135&lt;&gt;4,"",VLOOKUP(CONCATENATE(O135," ",(P135-3)),$W$2:AA135,5,0)),IF(P135&lt;&gt;3,"",VLOOKUP(CONCATENATE(O135," ",(P135-2)),$W$2:AA135,5,0)))</f>
        <v/>
      </c>
      <c r="Y135" s="40" t="str">
        <f>IF(H135="M",IF(P135&lt;&gt;4,"",VLOOKUP(CONCATENATE(O135," ",(P135-2)),$W$2:AA135,5,0)),IF(P135&lt;&gt;3,"",VLOOKUP(CONCATENATE(O135," ",(P135-1)),$W$2:AA135,5,0)))</f>
        <v/>
      </c>
      <c r="Z135" s="40" t="str">
        <f>IF(H135="M",IF(P135&lt;&gt;4,"",VLOOKUP(CONCATENATE(O135," ",(P135-1)),$W$2:AA135,5,0)),IF(P135&lt;&gt;3,"",VLOOKUP(CONCATENATE(O135," ",(P135)),$W$2:AA135,5,0)))</f>
        <v/>
      </c>
      <c r="AA135" s="40" t="str">
        <f t="shared" si="29"/>
        <v/>
      </c>
    </row>
    <row r="136" spans="1:27" x14ac:dyDescent="0.3">
      <c r="A136" s="78" t="str">
        <f t="shared" si="22"/>
        <v/>
      </c>
      <c r="B136" s="78" t="str">
        <f t="shared" si="23"/>
        <v/>
      </c>
      <c r="C136" s="1">
        <v>135</v>
      </c>
      <c r="E136" s="73"/>
      <c r="F136" t="str">
        <f>IF(D136="","",VLOOKUP(D136,ENTRANTS!$A$1:$H$1000,2,0))</f>
        <v/>
      </c>
      <c r="G136" t="str">
        <f>IF(D136="","",VLOOKUP(D136,ENTRANTS!$A$1:$H$1000,3,0))</f>
        <v/>
      </c>
      <c r="H136" s="1" t="str">
        <f>IF(D136="","",LEFT(VLOOKUP(D136,ENTRANTS!$A$1:$H$1000,5,0),1))</f>
        <v/>
      </c>
      <c r="I136" s="1" t="str">
        <f>IF(D136="","",COUNTIF($H$2:H136,H136))</f>
        <v/>
      </c>
      <c r="J136" s="1" t="str">
        <f>IF(D136="","",VLOOKUP(D136,ENTRANTS!$A$1:$H$1000,4,0))</f>
        <v/>
      </c>
      <c r="K136" s="1" t="str">
        <f>IF(D136="","",COUNTIF($J$2:J136,J136))</f>
        <v/>
      </c>
      <c r="L136" t="str">
        <f>IF(D136="","",VLOOKUP(D136,ENTRANTS!$A$1:$H$1000,6,0))</f>
        <v/>
      </c>
      <c r="M136" s="99" t="str">
        <f t="shared" si="26"/>
        <v/>
      </c>
      <c r="N136" s="38"/>
      <c r="O136" s="5" t="str">
        <f t="shared" si="27"/>
        <v/>
      </c>
      <c r="P136" s="6" t="str">
        <f>IF(D136="","",COUNTIF($O$2:O136,O136))</f>
        <v/>
      </c>
      <c r="Q136" s="7" t="str">
        <f t="shared" si="20"/>
        <v/>
      </c>
      <c r="R136" s="42" t="str">
        <f>IF(AND(P136=4,H136="M",NOT(L136="Unattached")),SUMIF(O$2:O136,O136,I$2:I136),"")</f>
        <v/>
      </c>
      <c r="S136" s="7" t="str">
        <f t="shared" si="21"/>
        <v/>
      </c>
      <c r="T136" s="42" t="str">
        <f>IF(AND(P136=3,H136="F",NOT(L136="Unattached")),SUMIF(O$2:O136,O136,I$2:I136),"")</f>
        <v/>
      </c>
      <c r="U136" s="8" t="str">
        <f t="shared" si="24"/>
        <v/>
      </c>
      <c r="V136" s="8" t="str">
        <f t="shared" si="28"/>
        <v/>
      </c>
      <c r="W136" s="40" t="str">
        <f t="shared" si="25"/>
        <v xml:space="preserve"> </v>
      </c>
      <c r="X136" s="40" t="str">
        <f>IF(H136="M",IF(P136&lt;&gt;4,"",VLOOKUP(CONCATENATE(O136," ",(P136-3)),$W$2:AA136,5,0)),IF(P136&lt;&gt;3,"",VLOOKUP(CONCATENATE(O136," ",(P136-2)),$W$2:AA136,5,0)))</f>
        <v/>
      </c>
      <c r="Y136" s="40" t="str">
        <f>IF(H136="M",IF(P136&lt;&gt;4,"",VLOOKUP(CONCATENATE(O136," ",(P136-2)),$W$2:AA136,5,0)),IF(P136&lt;&gt;3,"",VLOOKUP(CONCATENATE(O136," ",(P136-1)),$W$2:AA136,5,0)))</f>
        <v/>
      </c>
      <c r="Z136" s="40" t="str">
        <f>IF(H136="M",IF(P136&lt;&gt;4,"",VLOOKUP(CONCATENATE(O136," ",(P136-1)),$W$2:AA136,5,0)),IF(P136&lt;&gt;3,"",VLOOKUP(CONCATENATE(O136," ",(P136)),$W$2:AA136,5,0)))</f>
        <v/>
      </c>
      <c r="AA136" s="40" t="str">
        <f t="shared" si="29"/>
        <v/>
      </c>
    </row>
    <row r="137" spans="1:27" x14ac:dyDescent="0.3">
      <c r="A137" s="78" t="str">
        <f t="shared" si="22"/>
        <v/>
      </c>
      <c r="B137" s="78" t="str">
        <f t="shared" si="23"/>
        <v/>
      </c>
      <c r="C137" s="1">
        <v>136</v>
      </c>
      <c r="E137" s="73"/>
      <c r="F137" t="str">
        <f>IF(D137="","",VLOOKUP(D137,ENTRANTS!$A$1:$H$1000,2,0))</f>
        <v/>
      </c>
      <c r="G137" t="str">
        <f>IF(D137="","",VLOOKUP(D137,ENTRANTS!$A$1:$H$1000,3,0))</f>
        <v/>
      </c>
      <c r="H137" s="1" t="str">
        <f>IF(D137="","",LEFT(VLOOKUP(D137,ENTRANTS!$A$1:$H$1000,5,0),1))</f>
        <v/>
      </c>
      <c r="I137" s="1" t="str">
        <f>IF(D137="","",COUNTIF($H$2:H137,H137))</f>
        <v/>
      </c>
      <c r="J137" s="1" t="str">
        <f>IF(D137="","",VLOOKUP(D137,ENTRANTS!$A$1:$H$1000,4,0))</f>
        <v/>
      </c>
      <c r="K137" s="1" t="str">
        <f>IF(D137="","",COUNTIF($J$2:J137,J137))</f>
        <v/>
      </c>
      <c r="L137" t="str">
        <f>IF(D137="","",VLOOKUP(D137,ENTRANTS!$A$1:$H$1000,6,0))</f>
        <v/>
      </c>
      <c r="M137" s="99" t="str">
        <f t="shared" si="26"/>
        <v/>
      </c>
      <c r="N137" s="38"/>
      <c r="O137" s="5" t="str">
        <f t="shared" si="27"/>
        <v/>
      </c>
      <c r="P137" s="6" t="str">
        <f>IF(D137="","",COUNTIF($O$2:O137,O137))</f>
        <v/>
      </c>
      <c r="Q137" s="7" t="str">
        <f t="shared" si="20"/>
        <v/>
      </c>
      <c r="R137" s="42" t="str">
        <f>IF(AND(P137=4,H137="M",NOT(L137="Unattached")),SUMIF(O$2:O137,O137,I$2:I137),"")</f>
        <v/>
      </c>
      <c r="S137" s="7" t="str">
        <f t="shared" si="21"/>
        <v/>
      </c>
      <c r="T137" s="42" t="str">
        <f>IF(AND(P137=3,H137="F",NOT(L137="Unattached")),SUMIF(O$2:O137,O137,I$2:I137),"")</f>
        <v/>
      </c>
      <c r="U137" s="8" t="str">
        <f t="shared" si="24"/>
        <v/>
      </c>
      <c r="V137" s="8" t="str">
        <f t="shared" si="28"/>
        <v/>
      </c>
      <c r="W137" s="40" t="str">
        <f t="shared" si="25"/>
        <v xml:space="preserve"> </v>
      </c>
      <c r="X137" s="40" t="str">
        <f>IF(H137="M",IF(P137&lt;&gt;4,"",VLOOKUP(CONCATENATE(O137," ",(P137-3)),$W$2:AA137,5,0)),IF(P137&lt;&gt;3,"",VLOOKUP(CONCATENATE(O137," ",(P137-2)),$W$2:AA137,5,0)))</f>
        <v/>
      </c>
      <c r="Y137" s="40" t="str">
        <f>IF(H137="M",IF(P137&lt;&gt;4,"",VLOOKUP(CONCATENATE(O137," ",(P137-2)),$W$2:AA137,5,0)),IF(P137&lt;&gt;3,"",VLOOKUP(CONCATENATE(O137," ",(P137-1)),$W$2:AA137,5,0)))</f>
        <v/>
      </c>
      <c r="Z137" s="40" t="str">
        <f>IF(H137="M",IF(P137&lt;&gt;4,"",VLOOKUP(CONCATENATE(O137," ",(P137-1)),$W$2:AA137,5,0)),IF(P137&lt;&gt;3,"",VLOOKUP(CONCATENATE(O137," ",(P137)),$W$2:AA137,5,0)))</f>
        <v/>
      </c>
      <c r="AA137" s="40" t="str">
        <f t="shared" si="29"/>
        <v/>
      </c>
    </row>
    <row r="138" spans="1:27" x14ac:dyDescent="0.3">
      <c r="A138" s="78" t="str">
        <f t="shared" si="22"/>
        <v/>
      </c>
      <c r="B138" s="78" t="str">
        <f t="shared" si="23"/>
        <v/>
      </c>
      <c r="C138" s="1">
        <v>137</v>
      </c>
      <c r="E138" s="73"/>
      <c r="F138" t="str">
        <f>IF(D138="","",VLOOKUP(D138,ENTRANTS!$A$1:$H$1000,2,0))</f>
        <v/>
      </c>
      <c r="G138" t="str">
        <f>IF(D138="","",VLOOKUP(D138,ENTRANTS!$A$1:$H$1000,3,0))</f>
        <v/>
      </c>
      <c r="H138" s="1" t="str">
        <f>IF(D138="","",LEFT(VLOOKUP(D138,ENTRANTS!$A$1:$H$1000,5,0),1))</f>
        <v/>
      </c>
      <c r="I138" s="1" t="str">
        <f>IF(D138="","",COUNTIF($H$2:H138,H138))</f>
        <v/>
      </c>
      <c r="J138" s="1" t="str">
        <f>IF(D138="","",VLOOKUP(D138,ENTRANTS!$A$1:$H$1000,4,0))</f>
        <v/>
      </c>
      <c r="K138" s="1" t="str">
        <f>IF(D138="","",COUNTIF($J$2:J138,J138))</f>
        <v/>
      </c>
      <c r="L138" t="str">
        <f>IF(D138="","",VLOOKUP(D138,ENTRANTS!$A$1:$H$1000,6,0))</f>
        <v/>
      </c>
      <c r="M138" s="99" t="str">
        <f t="shared" si="26"/>
        <v/>
      </c>
      <c r="N138" s="38"/>
      <c r="O138" s="5" t="str">
        <f t="shared" si="27"/>
        <v/>
      </c>
      <c r="P138" s="6" t="str">
        <f>IF(D138="","",COUNTIF($O$2:O138,O138))</f>
        <v/>
      </c>
      <c r="Q138" s="7" t="str">
        <f t="shared" si="20"/>
        <v/>
      </c>
      <c r="R138" s="42" t="str">
        <f>IF(AND(P138=4,H138="M",NOT(L138="Unattached")),SUMIF(O$2:O138,O138,I$2:I138),"")</f>
        <v/>
      </c>
      <c r="S138" s="7" t="str">
        <f t="shared" si="21"/>
        <v/>
      </c>
      <c r="T138" s="42" t="str">
        <f>IF(AND(P138=3,H138="F",NOT(L138="Unattached")),SUMIF(O$2:O138,O138,I$2:I138),"")</f>
        <v/>
      </c>
      <c r="U138" s="8" t="str">
        <f t="shared" si="24"/>
        <v/>
      </c>
      <c r="V138" s="8" t="str">
        <f t="shared" si="28"/>
        <v/>
      </c>
      <c r="W138" s="40" t="str">
        <f t="shared" si="25"/>
        <v xml:space="preserve"> </v>
      </c>
      <c r="X138" s="40" t="str">
        <f>IF(H138="M",IF(P138&lt;&gt;4,"",VLOOKUP(CONCATENATE(O138," ",(P138-3)),$W$2:AA138,5,0)),IF(P138&lt;&gt;3,"",VLOOKUP(CONCATENATE(O138," ",(P138-2)),$W$2:AA138,5,0)))</f>
        <v/>
      </c>
      <c r="Y138" s="40" t="str">
        <f>IF(H138="M",IF(P138&lt;&gt;4,"",VLOOKUP(CONCATENATE(O138," ",(P138-2)),$W$2:AA138,5,0)),IF(P138&lt;&gt;3,"",VLOOKUP(CONCATENATE(O138," ",(P138-1)),$W$2:AA138,5,0)))</f>
        <v/>
      </c>
      <c r="Z138" s="40" t="str">
        <f>IF(H138="M",IF(P138&lt;&gt;4,"",VLOOKUP(CONCATENATE(O138," ",(P138-1)),$W$2:AA138,5,0)),IF(P138&lt;&gt;3,"",VLOOKUP(CONCATENATE(O138," ",(P138)),$W$2:AA138,5,0)))</f>
        <v/>
      </c>
      <c r="AA138" s="40" t="str">
        <f t="shared" si="29"/>
        <v/>
      </c>
    </row>
    <row r="139" spans="1:27" x14ac:dyDescent="0.3">
      <c r="A139" s="78" t="str">
        <f t="shared" si="22"/>
        <v/>
      </c>
      <c r="B139" s="78" t="str">
        <f t="shared" si="23"/>
        <v/>
      </c>
      <c r="C139" s="1">
        <v>138</v>
      </c>
      <c r="E139" s="73"/>
      <c r="F139" t="str">
        <f>IF(D139="","",VLOOKUP(D139,ENTRANTS!$A$1:$H$1000,2,0))</f>
        <v/>
      </c>
      <c r="G139" t="str">
        <f>IF(D139="","",VLOOKUP(D139,ENTRANTS!$A$1:$H$1000,3,0))</f>
        <v/>
      </c>
      <c r="H139" s="1" t="str">
        <f>IF(D139="","",LEFT(VLOOKUP(D139,ENTRANTS!$A$1:$H$1000,5,0),1))</f>
        <v/>
      </c>
      <c r="I139" s="1" t="str">
        <f>IF(D139="","",COUNTIF($H$2:H139,H139))</f>
        <v/>
      </c>
      <c r="J139" s="1" t="str">
        <f>IF(D139="","",VLOOKUP(D139,ENTRANTS!$A$1:$H$1000,4,0))</f>
        <v/>
      </c>
      <c r="K139" s="1" t="str">
        <f>IF(D139="","",COUNTIF($J$2:J139,J139))</f>
        <v/>
      </c>
      <c r="L139" t="str">
        <f>IF(D139="","",VLOOKUP(D139,ENTRANTS!$A$1:$H$1000,6,0))</f>
        <v/>
      </c>
      <c r="M139" s="99" t="str">
        <f t="shared" si="26"/>
        <v/>
      </c>
      <c r="N139" s="38"/>
      <c r="O139" s="5" t="str">
        <f t="shared" si="27"/>
        <v/>
      </c>
      <c r="P139" s="6" t="str">
        <f>IF(D139="","",COUNTIF($O$2:O139,O139))</f>
        <v/>
      </c>
      <c r="Q139" s="7" t="str">
        <f t="shared" si="20"/>
        <v/>
      </c>
      <c r="R139" s="42" t="str">
        <f>IF(AND(P139=4,H139="M",NOT(L139="Unattached")),SUMIF(O$2:O139,O139,I$2:I139),"")</f>
        <v/>
      </c>
      <c r="S139" s="7" t="str">
        <f t="shared" si="21"/>
        <v/>
      </c>
      <c r="T139" s="42" t="str">
        <f>IF(AND(P139=3,H139="F",NOT(L139="Unattached")),SUMIF(O$2:O139,O139,I$2:I139),"")</f>
        <v/>
      </c>
      <c r="U139" s="8" t="str">
        <f t="shared" si="24"/>
        <v/>
      </c>
      <c r="V139" s="8" t="str">
        <f t="shared" si="28"/>
        <v/>
      </c>
      <c r="W139" s="40" t="str">
        <f t="shared" si="25"/>
        <v xml:space="preserve"> </v>
      </c>
      <c r="X139" s="40" t="str">
        <f>IF(H139="M",IF(P139&lt;&gt;4,"",VLOOKUP(CONCATENATE(O139," ",(P139-3)),$W$2:AA139,5,0)),IF(P139&lt;&gt;3,"",VLOOKUP(CONCATENATE(O139," ",(P139-2)),$W$2:AA139,5,0)))</f>
        <v/>
      </c>
      <c r="Y139" s="40" t="str">
        <f>IF(H139="M",IF(P139&lt;&gt;4,"",VLOOKUP(CONCATENATE(O139," ",(P139-2)),$W$2:AA139,5,0)),IF(P139&lt;&gt;3,"",VLOOKUP(CONCATENATE(O139," ",(P139-1)),$W$2:AA139,5,0)))</f>
        <v/>
      </c>
      <c r="Z139" s="40" t="str">
        <f>IF(H139="M",IF(P139&lt;&gt;4,"",VLOOKUP(CONCATENATE(O139," ",(P139-1)),$W$2:AA139,5,0)),IF(P139&lt;&gt;3,"",VLOOKUP(CONCATENATE(O139," ",(P139)),$W$2:AA139,5,0)))</f>
        <v/>
      </c>
      <c r="AA139" s="40" t="str">
        <f t="shared" si="29"/>
        <v/>
      </c>
    </row>
    <row r="140" spans="1:27" x14ac:dyDescent="0.3">
      <c r="A140" s="78" t="str">
        <f t="shared" si="22"/>
        <v/>
      </c>
      <c r="B140" s="78" t="str">
        <f t="shared" si="23"/>
        <v/>
      </c>
      <c r="C140" s="1">
        <v>139</v>
      </c>
      <c r="E140" s="73"/>
      <c r="F140" t="str">
        <f>IF(D140="","",VLOOKUP(D140,ENTRANTS!$A$1:$H$1000,2,0))</f>
        <v/>
      </c>
      <c r="G140" t="str">
        <f>IF(D140="","",VLOOKUP(D140,ENTRANTS!$A$1:$H$1000,3,0))</f>
        <v/>
      </c>
      <c r="H140" s="1" t="str">
        <f>IF(D140="","",LEFT(VLOOKUP(D140,ENTRANTS!$A$1:$H$1000,5,0),1))</f>
        <v/>
      </c>
      <c r="I140" s="1" t="str">
        <f>IF(D140="","",COUNTIF($H$2:H140,H140))</f>
        <v/>
      </c>
      <c r="J140" s="1" t="str">
        <f>IF(D140="","",VLOOKUP(D140,ENTRANTS!$A$1:$H$1000,4,0))</f>
        <v/>
      </c>
      <c r="K140" s="1" t="str">
        <f>IF(D140="","",COUNTIF($J$2:J140,J140))</f>
        <v/>
      </c>
      <c r="L140" t="str">
        <f>IF(D140="","",VLOOKUP(D140,ENTRANTS!$A$1:$H$1000,6,0))</f>
        <v/>
      </c>
      <c r="M140" s="99" t="str">
        <f t="shared" si="26"/>
        <v/>
      </c>
      <c r="N140" s="38"/>
      <c r="O140" s="5" t="str">
        <f t="shared" si="27"/>
        <v/>
      </c>
      <c r="P140" s="6" t="str">
        <f>IF(D140="","",COUNTIF($O$2:O140,O140))</f>
        <v/>
      </c>
      <c r="Q140" s="7" t="str">
        <f t="shared" si="20"/>
        <v/>
      </c>
      <c r="R140" s="42" t="str">
        <f>IF(AND(P140=4,H140="M",NOT(L140="Unattached")),SUMIF(O$2:O140,O140,I$2:I140),"")</f>
        <v/>
      </c>
      <c r="S140" s="7" t="str">
        <f t="shared" si="21"/>
        <v/>
      </c>
      <c r="T140" s="42" t="str">
        <f>IF(AND(P140=3,H140="F",NOT(L140="Unattached")),SUMIF(O$2:O140,O140,I$2:I140),"")</f>
        <v/>
      </c>
      <c r="U140" s="8" t="str">
        <f t="shared" si="24"/>
        <v/>
      </c>
      <c r="V140" s="8" t="str">
        <f t="shared" si="28"/>
        <v/>
      </c>
      <c r="W140" s="40" t="str">
        <f t="shared" si="25"/>
        <v xml:space="preserve"> </v>
      </c>
      <c r="X140" s="40" t="str">
        <f>IF(H140="M",IF(P140&lt;&gt;4,"",VLOOKUP(CONCATENATE(O140," ",(P140-3)),$W$2:AA140,5,0)),IF(P140&lt;&gt;3,"",VLOOKUP(CONCATENATE(O140," ",(P140-2)),$W$2:AA140,5,0)))</f>
        <v/>
      </c>
      <c r="Y140" s="40" t="str">
        <f>IF(H140="M",IF(P140&lt;&gt;4,"",VLOOKUP(CONCATENATE(O140," ",(P140-2)),$W$2:AA140,5,0)),IF(P140&lt;&gt;3,"",VLOOKUP(CONCATENATE(O140," ",(P140-1)),$W$2:AA140,5,0)))</f>
        <v/>
      </c>
      <c r="Z140" s="40" t="str">
        <f>IF(H140="M",IF(P140&lt;&gt;4,"",VLOOKUP(CONCATENATE(O140," ",(P140-1)),$W$2:AA140,5,0)),IF(P140&lt;&gt;3,"",VLOOKUP(CONCATENATE(O140," ",(P140)),$W$2:AA140,5,0)))</f>
        <v/>
      </c>
      <c r="AA140" s="40" t="str">
        <f t="shared" si="29"/>
        <v/>
      </c>
    </row>
    <row r="141" spans="1:27" x14ac:dyDescent="0.3">
      <c r="A141" s="78" t="str">
        <f t="shared" si="22"/>
        <v/>
      </c>
      <c r="B141" s="78" t="str">
        <f t="shared" si="23"/>
        <v/>
      </c>
      <c r="C141" s="1">
        <v>140</v>
      </c>
      <c r="E141" s="73"/>
      <c r="F141" t="str">
        <f>IF(D141="","",VLOOKUP(D141,ENTRANTS!$A$1:$H$1000,2,0))</f>
        <v/>
      </c>
      <c r="G141" t="str">
        <f>IF(D141="","",VLOOKUP(D141,ENTRANTS!$A$1:$H$1000,3,0))</f>
        <v/>
      </c>
      <c r="H141" s="1" t="str">
        <f>IF(D141="","",LEFT(VLOOKUP(D141,ENTRANTS!$A$1:$H$1000,5,0),1))</f>
        <v/>
      </c>
      <c r="I141" s="1" t="str">
        <f>IF(D141="","",COUNTIF($H$2:H141,H141))</f>
        <v/>
      </c>
      <c r="J141" s="1" t="str">
        <f>IF(D141="","",VLOOKUP(D141,ENTRANTS!$A$1:$H$1000,4,0))</f>
        <v/>
      </c>
      <c r="K141" s="1" t="str">
        <f>IF(D141="","",COUNTIF($J$2:J141,J141))</f>
        <v/>
      </c>
      <c r="L141" t="str">
        <f>IF(D141="","",VLOOKUP(D141,ENTRANTS!$A$1:$H$1000,6,0))</f>
        <v/>
      </c>
      <c r="M141" s="99" t="str">
        <f t="shared" si="26"/>
        <v/>
      </c>
      <c r="N141" s="38"/>
      <c r="O141" s="5" t="str">
        <f t="shared" si="27"/>
        <v/>
      </c>
      <c r="P141" s="6" t="str">
        <f>IF(D141="","",COUNTIF($O$2:O141,O141))</f>
        <v/>
      </c>
      <c r="Q141" s="7" t="str">
        <f t="shared" si="20"/>
        <v/>
      </c>
      <c r="R141" s="42" t="str">
        <f>IF(AND(P141=4,H141="M",NOT(L141="Unattached")),SUMIF(O$2:O141,O141,I$2:I141),"")</f>
        <v/>
      </c>
      <c r="S141" s="7" t="str">
        <f t="shared" si="21"/>
        <v/>
      </c>
      <c r="T141" s="42" t="str">
        <f>IF(AND(P141=3,H141="F",NOT(L141="Unattached")),SUMIF(O$2:O141,O141,I$2:I141),"")</f>
        <v/>
      </c>
      <c r="U141" s="8" t="str">
        <f t="shared" si="24"/>
        <v/>
      </c>
      <c r="V141" s="8" t="str">
        <f t="shared" si="28"/>
        <v/>
      </c>
      <c r="W141" s="40" t="str">
        <f t="shared" si="25"/>
        <v xml:space="preserve"> </v>
      </c>
      <c r="X141" s="40" t="str">
        <f>IF(H141="M",IF(P141&lt;&gt;4,"",VLOOKUP(CONCATENATE(O141," ",(P141-3)),$W$2:AA141,5,0)),IF(P141&lt;&gt;3,"",VLOOKUP(CONCATENATE(O141," ",(P141-2)),$W$2:AA141,5,0)))</f>
        <v/>
      </c>
      <c r="Y141" s="40" t="str">
        <f>IF(H141="M",IF(P141&lt;&gt;4,"",VLOOKUP(CONCATENATE(O141," ",(P141-2)),$W$2:AA141,5,0)),IF(P141&lt;&gt;3,"",VLOOKUP(CONCATENATE(O141," ",(P141-1)),$W$2:AA141,5,0)))</f>
        <v/>
      </c>
      <c r="Z141" s="40" t="str">
        <f>IF(H141="M",IF(P141&lt;&gt;4,"",VLOOKUP(CONCATENATE(O141," ",(P141-1)),$W$2:AA141,5,0)),IF(P141&lt;&gt;3,"",VLOOKUP(CONCATENATE(O141," ",(P141)),$W$2:AA141,5,0)))</f>
        <v/>
      </c>
      <c r="AA141" s="40" t="str">
        <f t="shared" si="29"/>
        <v/>
      </c>
    </row>
    <row r="142" spans="1:27" x14ac:dyDescent="0.3">
      <c r="A142" s="78" t="str">
        <f t="shared" si="22"/>
        <v/>
      </c>
      <c r="B142" s="78" t="str">
        <f t="shared" si="23"/>
        <v/>
      </c>
      <c r="C142" s="1">
        <v>141</v>
      </c>
      <c r="E142" s="73"/>
      <c r="F142" t="str">
        <f>IF(D142="","",VLOOKUP(D142,ENTRANTS!$A$1:$H$1000,2,0))</f>
        <v/>
      </c>
      <c r="G142" t="str">
        <f>IF(D142="","",VLOOKUP(D142,ENTRANTS!$A$1:$H$1000,3,0))</f>
        <v/>
      </c>
      <c r="H142" s="1" t="str">
        <f>IF(D142="","",LEFT(VLOOKUP(D142,ENTRANTS!$A$1:$H$1000,5,0),1))</f>
        <v/>
      </c>
      <c r="I142" s="1" t="str">
        <f>IF(D142="","",COUNTIF($H$2:H142,H142))</f>
        <v/>
      </c>
      <c r="J142" s="1" t="str">
        <f>IF(D142="","",VLOOKUP(D142,ENTRANTS!$A$1:$H$1000,4,0))</f>
        <v/>
      </c>
      <c r="K142" s="1" t="str">
        <f>IF(D142="","",COUNTIF($J$2:J142,J142))</f>
        <v/>
      </c>
      <c r="L142" t="str">
        <f>IF(D142="","",VLOOKUP(D142,ENTRANTS!$A$1:$H$1000,6,0))</f>
        <v/>
      </c>
      <c r="M142" s="99" t="str">
        <f t="shared" si="26"/>
        <v/>
      </c>
      <c r="N142" s="38"/>
      <c r="O142" s="5" t="str">
        <f t="shared" si="27"/>
        <v/>
      </c>
      <c r="P142" s="6" t="str">
        <f>IF(D142="","",COUNTIF($O$2:O142,O142))</f>
        <v/>
      </c>
      <c r="Q142" s="7" t="str">
        <f t="shared" si="20"/>
        <v/>
      </c>
      <c r="R142" s="42" t="str">
        <f>IF(AND(P142=4,H142="M",NOT(L142="Unattached")),SUMIF(O$2:O142,O142,I$2:I142),"")</f>
        <v/>
      </c>
      <c r="S142" s="7" t="str">
        <f t="shared" si="21"/>
        <v/>
      </c>
      <c r="T142" s="42" t="str">
        <f>IF(AND(P142=3,H142="F",NOT(L142="Unattached")),SUMIF(O$2:O142,O142,I$2:I142),"")</f>
        <v/>
      </c>
      <c r="U142" s="8" t="str">
        <f t="shared" si="24"/>
        <v/>
      </c>
      <c r="V142" s="8" t="str">
        <f t="shared" si="28"/>
        <v/>
      </c>
      <c r="W142" s="40" t="str">
        <f t="shared" si="25"/>
        <v xml:space="preserve"> </v>
      </c>
      <c r="X142" s="40" t="str">
        <f>IF(H142="M",IF(P142&lt;&gt;4,"",VLOOKUP(CONCATENATE(O142," ",(P142-3)),$W$2:AA142,5,0)),IF(P142&lt;&gt;3,"",VLOOKUP(CONCATENATE(O142," ",(P142-2)),$W$2:AA142,5,0)))</f>
        <v/>
      </c>
      <c r="Y142" s="40" t="str">
        <f>IF(H142="M",IF(P142&lt;&gt;4,"",VLOOKUP(CONCATENATE(O142," ",(P142-2)),$W$2:AA142,5,0)),IF(P142&lt;&gt;3,"",VLOOKUP(CONCATENATE(O142," ",(P142-1)),$W$2:AA142,5,0)))</f>
        <v/>
      </c>
      <c r="Z142" s="40" t="str">
        <f>IF(H142="M",IF(P142&lt;&gt;4,"",VLOOKUP(CONCATENATE(O142," ",(P142-1)),$W$2:AA142,5,0)),IF(P142&lt;&gt;3,"",VLOOKUP(CONCATENATE(O142," ",(P142)),$W$2:AA142,5,0)))</f>
        <v/>
      </c>
      <c r="AA142" s="40" t="str">
        <f t="shared" si="29"/>
        <v/>
      </c>
    </row>
    <row r="143" spans="1:27" x14ac:dyDescent="0.3">
      <c r="A143" s="78" t="str">
        <f t="shared" si="22"/>
        <v/>
      </c>
      <c r="B143" s="78" t="str">
        <f t="shared" si="23"/>
        <v/>
      </c>
      <c r="C143" s="1">
        <v>142</v>
      </c>
      <c r="E143" s="73"/>
      <c r="F143" t="str">
        <f>IF(D143="","",VLOOKUP(D143,ENTRANTS!$A$1:$H$1000,2,0))</f>
        <v/>
      </c>
      <c r="G143" t="str">
        <f>IF(D143="","",VLOOKUP(D143,ENTRANTS!$A$1:$H$1000,3,0))</f>
        <v/>
      </c>
      <c r="H143" s="1" t="str">
        <f>IF(D143="","",LEFT(VLOOKUP(D143,ENTRANTS!$A$1:$H$1000,5,0),1))</f>
        <v/>
      </c>
      <c r="I143" s="1" t="str">
        <f>IF(D143="","",COUNTIF($H$2:H143,H143))</f>
        <v/>
      </c>
      <c r="J143" s="1" t="str">
        <f>IF(D143="","",VLOOKUP(D143,ENTRANTS!$A$1:$H$1000,4,0))</f>
        <v/>
      </c>
      <c r="K143" s="1" t="str">
        <f>IF(D143="","",COUNTIF($J$2:J143,J143))</f>
        <v/>
      </c>
      <c r="L143" t="str">
        <f>IF(D143="","",VLOOKUP(D143,ENTRANTS!$A$1:$H$1000,6,0))</f>
        <v/>
      </c>
      <c r="M143" s="99" t="str">
        <f t="shared" si="26"/>
        <v/>
      </c>
      <c r="N143" s="38"/>
      <c r="O143" s="5" t="str">
        <f t="shared" si="27"/>
        <v/>
      </c>
      <c r="P143" s="6" t="str">
        <f>IF(D143="","",COUNTIF($O$2:O143,O143))</f>
        <v/>
      </c>
      <c r="Q143" s="7" t="str">
        <f t="shared" si="20"/>
        <v/>
      </c>
      <c r="R143" s="42" t="str">
        <f>IF(AND(P143=4,H143="M",NOT(L143="Unattached")),SUMIF(O$2:O143,O143,I$2:I143),"")</f>
        <v/>
      </c>
      <c r="S143" s="7" t="str">
        <f t="shared" si="21"/>
        <v/>
      </c>
      <c r="T143" s="42" t="str">
        <f>IF(AND(P143=3,H143="F",NOT(L143="Unattached")),SUMIF(O$2:O143,O143,I$2:I143),"")</f>
        <v/>
      </c>
      <c r="U143" s="8" t="str">
        <f t="shared" si="24"/>
        <v/>
      </c>
      <c r="V143" s="8" t="str">
        <f t="shared" si="28"/>
        <v/>
      </c>
      <c r="W143" s="40" t="str">
        <f t="shared" si="25"/>
        <v xml:space="preserve"> </v>
      </c>
      <c r="X143" s="40" t="str">
        <f>IF(H143="M",IF(P143&lt;&gt;4,"",VLOOKUP(CONCATENATE(O143," ",(P143-3)),$W$2:AA143,5,0)),IF(P143&lt;&gt;3,"",VLOOKUP(CONCATENATE(O143," ",(P143-2)),$W$2:AA143,5,0)))</f>
        <v/>
      </c>
      <c r="Y143" s="40" t="str">
        <f>IF(H143="M",IF(P143&lt;&gt;4,"",VLOOKUP(CONCATENATE(O143," ",(P143-2)),$W$2:AA143,5,0)),IF(P143&lt;&gt;3,"",VLOOKUP(CONCATENATE(O143," ",(P143-1)),$W$2:AA143,5,0)))</f>
        <v/>
      </c>
      <c r="Z143" s="40" t="str">
        <f>IF(H143="M",IF(P143&lt;&gt;4,"",VLOOKUP(CONCATENATE(O143," ",(P143-1)),$W$2:AA143,5,0)),IF(P143&lt;&gt;3,"",VLOOKUP(CONCATENATE(O143," ",(P143)),$W$2:AA143,5,0)))</f>
        <v/>
      </c>
      <c r="AA143" s="40" t="str">
        <f t="shared" si="29"/>
        <v/>
      </c>
    </row>
    <row r="144" spans="1:27" x14ac:dyDescent="0.3">
      <c r="A144" s="78" t="str">
        <f t="shared" si="22"/>
        <v/>
      </c>
      <c r="B144" s="78" t="str">
        <f t="shared" si="23"/>
        <v/>
      </c>
      <c r="C144" s="1">
        <v>143</v>
      </c>
      <c r="E144" s="73"/>
      <c r="F144" t="str">
        <f>IF(D144="","",VLOOKUP(D144,ENTRANTS!$A$1:$H$1000,2,0))</f>
        <v/>
      </c>
      <c r="G144" t="str">
        <f>IF(D144="","",VLOOKUP(D144,ENTRANTS!$A$1:$H$1000,3,0))</f>
        <v/>
      </c>
      <c r="H144" s="1" t="str">
        <f>IF(D144="","",LEFT(VLOOKUP(D144,ENTRANTS!$A$1:$H$1000,5,0),1))</f>
        <v/>
      </c>
      <c r="I144" s="1" t="str">
        <f>IF(D144="","",COUNTIF($H$2:H144,H144))</f>
        <v/>
      </c>
      <c r="J144" s="1" t="str">
        <f>IF(D144="","",VLOOKUP(D144,ENTRANTS!$A$1:$H$1000,4,0))</f>
        <v/>
      </c>
      <c r="K144" s="1" t="str">
        <f>IF(D144="","",COUNTIF($J$2:J144,J144))</f>
        <v/>
      </c>
      <c r="L144" t="str">
        <f>IF(D144="","",VLOOKUP(D144,ENTRANTS!$A$1:$H$1000,6,0))</f>
        <v/>
      </c>
      <c r="M144" s="99" t="str">
        <f t="shared" si="26"/>
        <v/>
      </c>
      <c r="N144" s="38"/>
      <c r="O144" s="5" t="str">
        <f t="shared" si="27"/>
        <v/>
      </c>
      <c r="P144" s="6" t="str">
        <f>IF(D144="","",COUNTIF($O$2:O144,O144))</f>
        <v/>
      </c>
      <c r="Q144" s="7" t="str">
        <f t="shared" si="20"/>
        <v/>
      </c>
      <c r="R144" s="42" t="str">
        <f>IF(AND(P144=4,H144="M",NOT(L144="Unattached")),SUMIF(O$2:O144,O144,I$2:I144),"")</f>
        <v/>
      </c>
      <c r="S144" s="7" t="str">
        <f t="shared" si="21"/>
        <v/>
      </c>
      <c r="T144" s="42" t="str">
        <f>IF(AND(P144=3,H144="F",NOT(L144="Unattached")),SUMIF(O$2:O144,O144,I$2:I144),"")</f>
        <v/>
      </c>
      <c r="U144" s="8" t="str">
        <f t="shared" si="24"/>
        <v/>
      </c>
      <c r="V144" s="8" t="str">
        <f t="shared" si="28"/>
        <v/>
      </c>
      <c r="W144" s="40" t="str">
        <f t="shared" si="25"/>
        <v xml:space="preserve"> </v>
      </c>
      <c r="X144" s="40" t="str">
        <f>IF(H144="M",IF(P144&lt;&gt;4,"",VLOOKUP(CONCATENATE(O144," ",(P144-3)),$W$2:AA144,5,0)),IF(P144&lt;&gt;3,"",VLOOKUP(CONCATENATE(O144," ",(P144-2)),$W$2:AA144,5,0)))</f>
        <v/>
      </c>
      <c r="Y144" s="40" t="str">
        <f>IF(H144="M",IF(P144&lt;&gt;4,"",VLOOKUP(CONCATENATE(O144," ",(P144-2)),$W$2:AA144,5,0)),IF(P144&lt;&gt;3,"",VLOOKUP(CONCATENATE(O144," ",(P144-1)),$W$2:AA144,5,0)))</f>
        <v/>
      </c>
      <c r="Z144" s="40" t="str">
        <f>IF(H144="M",IF(P144&lt;&gt;4,"",VLOOKUP(CONCATENATE(O144," ",(P144-1)),$W$2:AA144,5,0)),IF(P144&lt;&gt;3,"",VLOOKUP(CONCATENATE(O144," ",(P144)),$W$2:AA144,5,0)))</f>
        <v/>
      </c>
      <c r="AA144" s="40" t="str">
        <f t="shared" si="29"/>
        <v/>
      </c>
    </row>
    <row r="145" spans="1:27" x14ac:dyDescent="0.3">
      <c r="A145" s="78" t="str">
        <f t="shared" si="22"/>
        <v/>
      </c>
      <c r="B145" s="78" t="str">
        <f t="shared" si="23"/>
        <v/>
      </c>
      <c r="C145" s="1">
        <v>144</v>
      </c>
      <c r="E145" s="73"/>
      <c r="F145" t="str">
        <f>IF(D145="","",VLOOKUP(D145,ENTRANTS!$A$1:$H$1000,2,0))</f>
        <v/>
      </c>
      <c r="G145" t="str">
        <f>IF(D145="","",VLOOKUP(D145,ENTRANTS!$A$1:$H$1000,3,0))</f>
        <v/>
      </c>
      <c r="H145" s="1" t="str">
        <f>IF(D145="","",LEFT(VLOOKUP(D145,ENTRANTS!$A$1:$H$1000,5,0),1))</f>
        <v/>
      </c>
      <c r="I145" s="1" t="str">
        <f>IF(D145="","",COUNTIF($H$2:H145,H145))</f>
        <v/>
      </c>
      <c r="J145" s="1" t="str">
        <f>IF(D145="","",VLOOKUP(D145,ENTRANTS!$A$1:$H$1000,4,0))</f>
        <v/>
      </c>
      <c r="K145" s="1" t="str">
        <f>IF(D145="","",COUNTIF($J$2:J145,J145))</f>
        <v/>
      </c>
      <c r="L145" t="str">
        <f>IF(D145="","",VLOOKUP(D145,ENTRANTS!$A$1:$H$1000,6,0))</f>
        <v/>
      </c>
      <c r="M145" s="99" t="str">
        <f t="shared" si="26"/>
        <v/>
      </c>
      <c r="N145" s="38"/>
      <c r="O145" s="5" t="str">
        <f t="shared" si="27"/>
        <v/>
      </c>
      <c r="P145" s="6" t="str">
        <f>IF(D145="","",COUNTIF($O$2:O145,O145))</f>
        <v/>
      </c>
      <c r="Q145" s="7" t="str">
        <f t="shared" si="20"/>
        <v/>
      </c>
      <c r="R145" s="42" t="str">
        <f>IF(AND(P145=4,H145="M",NOT(L145="Unattached")),SUMIF(O$2:O145,O145,I$2:I145),"")</f>
        <v/>
      </c>
      <c r="S145" s="7" t="str">
        <f t="shared" si="21"/>
        <v/>
      </c>
      <c r="T145" s="42" t="str">
        <f>IF(AND(P145=3,H145="F",NOT(L145="Unattached")),SUMIF(O$2:O145,O145,I$2:I145),"")</f>
        <v/>
      </c>
      <c r="U145" s="8" t="str">
        <f t="shared" si="24"/>
        <v/>
      </c>
      <c r="V145" s="8" t="str">
        <f t="shared" si="28"/>
        <v/>
      </c>
      <c r="W145" s="40" t="str">
        <f t="shared" si="25"/>
        <v xml:space="preserve"> </v>
      </c>
      <c r="X145" s="40" t="str">
        <f>IF(H145="M",IF(P145&lt;&gt;4,"",VLOOKUP(CONCATENATE(O145," ",(P145-3)),$W$2:AA145,5,0)),IF(P145&lt;&gt;3,"",VLOOKUP(CONCATENATE(O145," ",(P145-2)),$W$2:AA145,5,0)))</f>
        <v/>
      </c>
      <c r="Y145" s="40" t="str">
        <f>IF(H145="M",IF(P145&lt;&gt;4,"",VLOOKUP(CONCATENATE(O145," ",(P145-2)),$W$2:AA145,5,0)),IF(P145&lt;&gt;3,"",VLOOKUP(CONCATENATE(O145," ",(P145-1)),$W$2:AA145,5,0)))</f>
        <v/>
      </c>
      <c r="Z145" s="40" t="str">
        <f>IF(H145="M",IF(P145&lt;&gt;4,"",VLOOKUP(CONCATENATE(O145," ",(P145-1)),$W$2:AA145,5,0)),IF(P145&lt;&gt;3,"",VLOOKUP(CONCATENATE(O145," ",(P145)),$W$2:AA145,5,0)))</f>
        <v/>
      </c>
      <c r="AA145" s="40" t="str">
        <f t="shared" si="29"/>
        <v/>
      </c>
    </row>
    <row r="146" spans="1:27" x14ac:dyDescent="0.3">
      <c r="A146" s="78" t="str">
        <f t="shared" si="22"/>
        <v/>
      </c>
      <c r="B146" s="78" t="str">
        <f t="shared" si="23"/>
        <v/>
      </c>
      <c r="C146" s="1">
        <v>145</v>
      </c>
      <c r="E146" s="73"/>
      <c r="F146" t="str">
        <f>IF(D146="","",VLOOKUP(D146,ENTRANTS!$A$1:$H$1000,2,0))</f>
        <v/>
      </c>
      <c r="G146" t="str">
        <f>IF(D146="","",VLOOKUP(D146,ENTRANTS!$A$1:$H$1000,3,0))</f>
        <v/>
      </c>
      <c r="H146" s="1" t="str">
        <f>IF(D146="","",LEFT(VLOOKUP(D146,ENTRANTS!$A$1:$H$1000,5,0),1))</f>
        <v/>
      </c>
      <c r="I146" s="1" t="str">
        <f>IF(D146="","",COUNTIF($H$2:H146,H146))</f>
        <v/>
      </c>
      <c r="J146" s="1" t="str">
        <f>IF(D146="","",VLOOKUP(D146,ENTRANTS!$A$1:$H$1000,4,0))</f>
        <v/>
      </c>
      <c r="K146" s="1" t="str">
        <f>IF(D146="","",COUNTIF($J$2:J146,J146))</f>
        <v/>
      </c>
      <c r="L146" t="str">
        <f>IF(D146="","",VLOOKUP(D146,ENTRANTS!$A$1:$H$1000,6,0))</f>
        <v/>
      </c>
      <c r="M146" s="99" t="str">
        <f t="shared" si="26"/>
        <v/>
      </c>
      <c r="N146" s="38"/>
      <c r="O146" s="5" t="str">
        <f t="shared" si="27"/>
        <v/>
      </c>
      <c r="P146" s="6" t="str">
        <f>IF(D146="","",COUNTIF($O$2:O146,O146))</f>
        <v/>
      </c>
      <c r="Q146" s="7" t="str">
        <f t="shared" si="20"/>
        <v/>
      </c>
      <c r="R146" s="42" t="str">
        <f>IF(AND(P146=4,H146="M",NOT(L146="Unattached")),SUMIF(O$2:O146,O146,I$2:I146),"")</f>
        <v/>
      </c>
      <c r="S146" s="7" t="str">
        <f t="shared" si="21"/>
        <v/>
      </c>
      <c r="T146" s="42" t="str">
        <f>IF(AND(P146=3,H146="F",NOT(L146="Unattached")),SUMIF(O$2:O146,O146,I$2:I146),"")</f>
        <v/>
      </c>
      <c r="U146" s="8" t="str">
        <f t="shared" si="24"/>
        <v/>
      </c>
      <c r="V146" s="8" t="str">
        <f t="shared" si="28"/>
        <v/>
      </c>
      <c r="W146" s="40" t="str">
        <f t="shared" si="25"/>
        <v xml:space="preserve"> </v>
      </c>
      <c r="X146" s="40" t="str">
        <f>IF(H146="M",IF(P146&lt;&gt;4,"",VLOOKUP(CONCATENATE(O146," ",(P146-3)),$W$2:AA146,5,0)),IF(P146&lt;&gt;3,"",VLOOKUP(CONCATENATE(O146," ",(P146-2)),$W$2:AA146,5,0)))</f>
        <v/>
      </c>
      <c r="Y146" s="40" t="str">
        <f>IF(H146="M",IF(P146&lt;&gt;4,"",VLOOKUP(CONCATENATE(O146," ",(P146-2)),$W$2:AA146,5,0)),IF(P146&lt;&gt;3,"",VLOOKUP(CONCATENATE(O146," ",(P146-1)),$W$2:AA146,5,0)))</f>
        <v/>
      </c>
      <c r="Z146" s="40" t="str">
        <f>IF(H146="M",IF(P146&lt;&gt;4,"",VLOOKUP(CONCATENATE(O146," ",(P146-1)),$W$2:AA146,5,0)),IF(P146&lt;&gt;3,"",VLOOKUP(CONCATENATE(O146," ",(P146)),$W$2:AA146,5,0)))</f>
        <v/>
      </c>
      <c r="AA146" s="40" t="str">
        <f t="shared" si="29"/>
        <v/>
      </c>
    </row>
    <row r="147" spans="1:27" x14ac:dyDescent="0.3">
      <c r="A147" s="78" t="str">
        <f t="shared" si="22"/>
        <v/>
      </c>
      <c r="B147" s="78" t="str">
        <f t="shared" si="23"/>
        <v/>
      </c>
      <c r="C147" s="1">
        <v>146</v>
      </c>
      <c r="E147" s="73"/>
      <c r="F147" t="str">
        <f>IF(D147="","",VLOOKUP(D147,ENTRANTS!$A$1:$H$1000,2,0))</f>
        <v/>
      </c>
      <c r="G147" t="str">
        <f>IF(D147="","",VLOOKUP(D147,ENTRANTS!$A$1:$H$1000,3,0))</f>
        <v/>
      </c>
      <c r="H147" s="1" t="str">
        <f>IF(D147="","",LEFT(VLOOKUP(D147,ENTRANTS!$A$1:$H$1000,5,0),1))</f>
        <v/>
      </c>
      <c r="I147" s="1" t="str">
        <f>IF(D147="","",COUNTIF($H$2:H147,H147))</f>
        <v/>
      </c>
      <c r="J147" s="1" t="str">
        <f>IF(D147="","",VLOOKUP(D147,ENTRANTS!$A$1:$H$1000,4,0))</f>
        <v/>
      </c>
      <c r="K147" s="1" t="str">
        <f>IF(D147="","",COUNTIF($J$2:J147,J147))</f>
        <v/>
      </c>
      <c r="L147" t="str">
        <f>IF(D147="","",VLOOKUP(D147,ENTRANTS!$A$1:$H$1000,6,0))</f>
        <v/>
      </c>
      <c r="M147" s="99" t="str">
        <f t="shared" si="26"/>
        <v/>
      </c>
      <c r="N147" s="38"/>
      <c r="O147" s="5" t="str">
        <f t="shared" si="27"/>
        <v/>
      </c>
      <c r="P147" s="6" t="str">
        <f>IF(D147="","",COUNTIF($O$2:O147,O147))</f>
        <v/>
      </c>
      <c r="Q147" s="7" t="str">
        <f t="shared" si="20"/>
        <v/>
      </c>
      <c r="R147" s="42" t="str">
        <f>IF(AND(P147=4,H147="M",NOT(L147="Unattached")),SUMIF(O$2:O147,O147,I$2:I147),"")</f>
        <v/>
      </c>
      <c r="S147" s="7" t="str">
        <f t="shared" si="21"/>
        <v/>
      </c>
      <c r="T147" s="42" t="str">
        <f>IF(AND(P147=3,H147="F",NOT(L147="Unattached")),SUMIF(O$2:O147,O147,I$2:I147),"")</f>
        <v/>
      </c>
      <c r="U147" s="8" t="str">
        <f t="shared" si="24"/>
        <v/>
      </c>
      <c r="V147" s="8" t="str">
        <f t="shared" si="28"/>
        <v/>
      </c>
      <c r="W147" s="40" t="str">
        <f t="shared" si="25"/>
        <v xml:space="preserve"> </v>
      </c>
      <c r="X147" s="40" t="str">
        <f>IF(H147="M",IF(P147&lt;&gt;4,"",VLOOKUP(CONCATENATE(O147," ",(P147-3)),$W$2:AA147,5,0)),IF(P147&lt;&gt;3,"",VLOOKUP(CONCATENATE(O147," ",(P147-2)),$W$2:AA147,5,0)))</f>
        <v/>
      </c>
      <c r="Y147" s="40" t="str">
        <f>IF(H147="M",IF(P147&lt;&gt;4,"",VLOOKUP(CONCATENATE(O147," ",(P147-2)),$W$2:AA147,5,0)),IF(P147&lt;&gt;3,"",VLOOKUP(CONCATENATE(O147," ",(P147-1)),$W$2:AA147,5,0)))</f>
        <v/>
      </c>
      <c r="Z147" s="40" t="str">
        <f>IF(H147="M",IF(P147&lt;&gt;4,"",VLOOKUP(CONCATENATE(O147," ",(P147-1)),$W$2:AA147,5,0)),IF(P147&lt;&gt;3,"",VLOOKUP(CONCATENATE(O147," ",(P147)),$W$2:AA147,5,0)))</f>
        <v/>
      </c>
      <c r="AA147" s="40" t="str">
        <f t="shared" si="29"/>
        <v/>
      </c>
    </row>
    <row r="148" spans="1:27" x14ac:dyDescent="0.3">
      <c r="A148" s="78" t="str">
        <f t="shared" si="22"/>
        <v/>
      </c>
      <c r="B148" s="78" t="str">
        <f t="shared" si="23"/>
        <v/>
      </c>
      <c r="C148" s="1">
        <v>147</v>
      </c>
      <c r="E148" s="73"/>
      <c r="F148" t="str">
        <f>IF(D148="","",VLOOKUP(D148,ENTRANTS!$A$1:$H$1000,2,0))</f>
        <v/>
      </c>
      <c r="G148" t="str">
        <f>IF(D148="","",VLOOKUP(D148,ENTRANTS!$A$1:$H$1000,3,0))</f>
        <v/>
      </c>
      <c r="H148" s="1" t="str">
        <f>IF(D148="","",LEFT(VLOOKUP(D148,ENTRANTS!$A$1:$H$1000,5,0),1))</f>
        <v/>
      </c>
      <c r="I148" s="1" t="str">
        <f>IF(D148="","",COUNTIF($H$2:H148,H148))</f>
        <v/>
      </c>
      <c r="J148" s="1" t="str">
        <f>IF(D148="","",VLOOKUP(D148,ENTRANTS!$A$1:$H$1000,4,0))</f>
        <v/>
      </c>
      <c r="K148" s="1" t="str">
        <f>IF(D148="","",COUNTIF($J$2:J148,J148))</f>
        <v/>
      </c>
      <c r="L148" t="str">
        <f>IF(D148="","",VLOOKUP(D148,ENTRANTS!$A$1:$H$1000,6,0))</f>
        <v/>
      </c>
      <c r="M148" s="99" t="str">
        <f t="shared" si="26"/>
        <v/>
      </c>
      <c r="N148" s="38"/>
      <c r="O148" s="5" t="str">
        <f t="shared" si="27"/>
        <v/>
      </c>
      <c r="P148" s="6" t="str">
        <f>IF(D148="","",COUNTIF($O$2:O148,O148))</f>
        <v/>
      </c>
      <c r="Q148" s="7" t="str">
        <f t="shared" si="20"/>
        <v/>
      </c>
      <c r="R148" s="42" t="str">
        <f>IF(AND(P148=4,H148="M",NOT(L148="Unattached")),SUMIF(O$2:O148,O148,I$2:I148),"")</f>
        <v/>
      </c>
      <c r="S148" s="7" t="str">
        <f t="shared" si="21"/>
        <v/>
      </c>
      <c r="T148" s="42" t="str">
        <f>IF(AND(P148=3,H148="F",NOT(L148="Unattached")),SUMIF(O$2:O148,O148,I$2:I148),"")</f>
        <v/>
      </c>
      <c r="U148" s="8" t="str">
        <f t="shared" si="24"/>
        <v/>
      </c>
      <c r="V148" s="8" t="str">
        <f t="shared" si="28"/>
        <v/>
      </c>
      <c r="W148" s="40" t="str">
        <f t="shared" si="25"/>
        <v xml:space="preserve"> </v>
      </c>
      <c r="X148" s="40" t="str">
        <f>IF(H148="M",IF(P148&lt;&gt;4,"",VLOOKUP(CONCATENATE(O148," ",(P148-3)),$W$2:AA148,5,0)),IF(P148&lt;&gt;3,"",VLOOKUP(CONCATENATE(O148," ",(P148-2)),$W$2:AA148,5,0)))</f>
        <v/>
      </c>
      <c r="Y148" s="40" t="str">
        <f>IF(H148="M",IF(P148&lt;&gt;4,"",VLOOKUP(CONCATENATE(O148," ",(P148-2)),$W$2:AA148,5,0)),IF(P148&lt;&gt;3,"",VLOOKUP(CONCATENATE(O148," ",(P148-1)),$W$2:AA148,5,0)))</f>
        <v/>
      </c>
      <c r="Z148" s="40" t="str">
        <f>IF(H148="M",IF(P148&lt;&gt;4,"",VLOOKUP(CONCATENATE(O148," ",(P148-1)),$W$2:AA148,5,0)),IF(P148&lt;&gt;3,"",VLOOKUP(CONCATENATE(O148," ",(P148)),$W$2:AA148,5,0)))</f>
        <v/>
      </c>
      <c r="AA148" s="40" t="str">
        <f t="shared" si="29"/>
        <v/>
      </c>
    </row>
    <row r="149" spans="1:27" x14ac:dyDescent="0.3">
      <c r="A149" s="78" t="str">
        <f t="shared" si="22"/>
        <v/>
      </c>
      <c r="B149" s="78" t="str">
        <f t="shared" si="23"/>
        <v/>
      </c>
      <c r="C149" s="1">
        <v>148</v>
      </c>
      <c r="E149" s="73"/>
      <c r="F149" t="str">
        <f>IF(D149="","",VLOOKUP(D149,ENTRANTS!$A$1:$H$1000,2,0))</f>
        <v/>
      </c>
      <c r="G149" t="str">
        <f>IF(D149="","",VLOOKUP(D149,ENTRANTS!$A$1:$H$1000,3,0))</f>
        <v/>
      </c>
      <c r="H149" s="1" t="str">
        <f>IF(D149="","",LEFT(VLOOKUP(D149,ENTRANTS!$A$1:$H$1000,5,0),1))</f>
        <v/>
      </c>
      <c r="I149" s="1" t="str">
        <f>IF(D149="","",COUNTIF($H$2:H149,H149))</f>
        <v/>
      </c>
      <c r="J149" s="1" t="str">
        <f>IF(D149="","",VLOOKUP(D149,ENTRANTS!$A$1:$H$1000,4,0))</f>
        <v/>
      </c>
      <c r="K149" s="1" t="str">
        <f>IF(D149="","",COUNTIF($J$2:J149,J149))</f>
        <v/>
      </c>
      <c r="L149" t="str">
        <f>IF(D149="","",VLOOKUP(D149,ENTRANTS!$A$1:$H$1000,6,0))</f>
        <v/>
      </c>
      <c r="M149" s="99" t="str">
        <f t="shared" si="26"/>
        <v/>
      </c>
      <c r="N149" s="38"/>
      <c r="O149" s="5" t="str">
        <f t="shared" si="27"/>
        <v/>
      </c>
      <c r="P149" s="6" t="str">
        <f>IF(D149="","",COUNTIF($O$2:O149,O149))</f>
        <v/>
      </c>
      <c r="Q149" s="7" t="str">
        <f t="shared" si="20"/>
        <v/>
      </c>
      <c r="R149" s="42" t="str">
        <f>IF(AND(P149=4,H149="M",NOT(L149="Unattached")),SUMIF(O$2:O149,O149,I$2:I149),"")</f>
        <v/>
      </c>
      <c r="S149" s="7" t="str">
        <f t="shared" si="21"/>
        <v/>
      </c>
      <c r="T149" s="42" t="str">
        <f>IF(AND(P149=3,H149="F",NOT(L149="Unattached")),SUMIF(O$2:O149,O149,I$2:I149),"")</f>
        <v/>
      </c>
      <c r="U149" s="8" t="str">
        <f t="shared" si="24"/>
        <v/>
      </c>
      <c r="V149" s="8" t="str">
        <f t="shared" si="28"/>
        <v/>
      </c>
      <c r="W149" s="40" t="str">
        <f t="shared" si="25"/>
        <v xml:space="preserve"> </v>
      </c>
      <c r="X149" s="40" t="str">
        <f>IF(H149="M",IF(P149&lt;&gt;4,"",VLOOKUP(CONCATENATE(O149," ",(P149-3)),$W$2:AA149,5,0)),IF(P149&lt;&gt;3,"",VLOOKUP(CONCATENATE(O149," ",(P149-2)),$W$2:AA149,5,0)))</f>
        <v/>
      </c>
      <c r="Y149" s="40" t="str">
        <f>IF(H149="M",IF(P149&lt;&gt;4,"",VLOOKUP(CONCATENATE(O149," ",(P149-2)),$W$2:AA149,5,0)),IF(P149&lt;&gt;3,"",VLOOKUP(CONCATENATE(O149," ",(P149-1)),$W$2:AA149,5,0)))</f>
        <v/>
      </c>
      <c r="Z149" s="40" t="str">
        <f>IF(H149="M",IF(P149&lt;&gt;4,"",VLOOKUP(CONCATENATE(O149," ",(P149-1)),$W$2:AA149,5,0)),IF(P149&lt;&gt;3,"",VLOOKUP(CONCATENATE(O149," ",(P149)),$W$2:AA149,5,0)))</f>
        <v/>
      </c>
      <c r="AA149" s="40" t="str">
        <f t="shared" si="29"/>
        <v/>
      </c>
    </row>
    <row r="150" spans="1:27" x14ac:dyDescent="0.3">
      <c r="A150" s="78" t="str">
        <f t="shared" si="22"/>
        <v/>
      </c>
      <c r="B150" s="78" t="str">
        <f t="shared" si="23"/>
        <v/>
      </c>
      <c r="C150" s="1">
        <v>149</v>
      </c>
      <c r="E150" s="73"/>
      <c r="F150" t="str">
        <f>IF(D150="","",VLOOKUP(D150,ENTRANTS!$A$1:$H$1000,2,0))</f>
        <v/>
      </c>
      <c r="G150" t="str">
        <f>IF(D150="","",VLOOKUP(D150,ENTRANTS!$A$1:$H$1000,3,0))</f>
        <v/>
      </c>
      <c r="H150" s="1" t="str">
        <f>IF(D150="","",LEFT(VLOOKUP(D150,ENTRANTS!$A$1:$H$1000,5,0),1))</f>
        <v/>
      </c>
      <c r="I150" s="1" t="str">
        <f>IF(D150="","",COUNTIF($H$2:H150,H150))</f>
        <v/>
      </c>
      <c r="J150" s="1" t="str">
        <f>IF(D150="","",VLOOKUP(D150,ENTRANTS!$A$1:$H$1000,4,0))</f>
        <v/>
      </c>
      <c r="K150" s="1" t="str">
        <f>IF(D150="","",COUNTIF($J$2:J150,J150))</f>
        <v/>
      </c>
      <c r="L150" t="str">
        <f>IF(D150="","",VLOOKUP(D150,ENTRANTS!$A$1:$H$1000,6,0))</f>
        <v/>
      </c>
      <c r="M150" s="99" t="str">
        <f t="shared" si="26"/>
        <v/>
      </c>
      <c r="N150" s="38"/>
      <c r="O150" s="5" t="str">
        <f t="shared" si="27"/>
        <v/>
      </c>
      <c r="P150" s="6" t="str">
        <f>IF(D150="","",COUNTIF($O$2:O150,O150))</f>
        <v/>
      </c>
      <c r="Q150" s="7" t="str">
        <f t="shared" ref="Q150:Q213" si="30">IF(R150="","",RANK(R150,$R$2:$R$1000,1))</f>
        <v/>
      </c>
      <c r="R150" s="42" t="str">
        <f>IF(AND(P150=4,H150="M",NOT(L150="Unattached")),SUMIF(O$2:O150,O150,I$2:I150),"")</f>
        <v/>
      </c>
      <c r="S150" s="7" t="str">
        <f t="shared" ref="S150:S213" si="31">IF(T150="","",RANK(T150,$T$2:$T$1000,1))</f>
        <v/>
      </c>
      <c r="T150" s="42" t="str">
        <f>IF(AND(P150=3,H150="F",NOT(L150="Unattached")),SUMIF(O$2:O150,O150,I$2:I150),"")</f>
        <v/>
      </c>
      <c r="U150" s="8" t="str">
        <f t="shared" si="24"/>
        <v/>
      </c>
      <c r="V150" s="8" t="str">
        <f t="shared" si="28"/>
        <v/>
      </c>
      <c r="W150" s="40" t="str">
        <f t="shared" si="25"/>
        <v xml:space="preserve"> </v>
      </c>
      <c r="X150" s="40" t="str">
        <f>IF(H150="M",IF(P150&lt;&gt;4,"",VLOOKUP(CONCATENATE(O150," ",(P150-3)),$W$2:AA150,5,0)),IF(P150&lt;&gt;3,"",VLOOKUP(CONCATENATE(O150," ",(P150-2)),$W$2:AA150,5,0)))</f>
        <v/>
      </c>
      <c r="Y150" s="40" t="str">
        <f>IF(H150="M",IF(P150&lt;&gt;4,"",VLOOKUP(CONCATENATE(O150," ",(P150-2)),$W$2:AA150,5,0)),IF(P150&lt;&gt;3,"",VLOOKUP(CONCATENATE(O150," ",(P150-1)),$W$2:AA150,5,0)))</f>
        <v/>
      </c>
      <c r="Z150" s="40" t="str">
        <f>IF(H150="M",IF(P150&lt;&gt;4,"",VLOOKUP(CONCATENATE(O150," ",(P150-1)),$W$2:AA150,5,0)),IF(P150&lt;&gt;3,"",VLOOKUP(CONCATENATE(O150," ",(P150)),$W$2:AA150,5,0)))</f>
        <v/>
      </c>
      <c r="AA150" s="40" t="str">
        <f t="shared" si="29"/>
        <v/>
      </c>
    </row>
    <row r="151" spans="1:27" x14ac:dyDescent="0.3">
      <c r="A151" s="78" t="str">
        <f t="shared" si="22"/>
        <v/>
      </c>
      <c r="B151" s="78" t="str">
        <f t="shared" si="23"/>
        <v/>
      </c>
      <c r="C151" s="1">
        <v>150</v>
      </c>
      <c r="E151" s="73"/>
      <c r="F151" t="str">
        <f>IF(D151="","",VLOOKUP(D151,ENTRANTS!$A$1:$H$1000,2,0))</f>
        <v/>
      </c>
      <c r="G151" t="str">
        <f>IF(D151="","",VLOOKUP(D151,ENTRANTS!$A$1:$H$1000,3,0))</f>
        <v/>
      </c>
      <c r="H151" s="1" t="str">
        <f>IF(D151="","",LEFT(VLOOKUP(D151,ENTRANTS!$A$1:$H$1000,5,0),1))</f>
        <v/>
      </c>
      <c r="I151" s="1" t="str">
        <f>IF(D151="","",COUNTIF($H$2:H151,H151))</f>
        <v/>
      </c>
      <c r="J151" s="1" t="str">
        <f>IF(D151="","",VLOOKUP(D151,ENTRANTS!$A$1:$H$1000,4,0))</f>
        <v/>
      </c>
      <c r="K151" s="1" t="str">
        <f>IF(D151="","",COUNTIF($J$2:J151,J151))</f>
        <v/>
      </c>
      <c r="L151" t="str">
        <f>IF(D151="","",VLOOKUP(D151,ENTRANTS!$A$1:$H$1000,6,0))</f>
        <v/>
      </c>
      <c r="M151" s="99" t="str">
        <f t="shared" si="26"/>
        <v/>
      </c>
      <c r="N151" s="38"/>
      <c r="O151" s="5" t="str">
        <f t="shared" si="27"/>
        <v/>
      </c>
      <c r="P151" s="6" t="str">
        <f>IF(D151="","",COUNTIF($O$2:O151,O151))</f>
        <v/>
      </c>
      <c r="Q151" s="7" t="str">
        <f t="shared" si="30"/>
        <v/>
      </c>
      <c r="R151" s="42" t="str">
        <f>IF(AND(P151=4,H151="M",NOT(L151="Unattached")),SUMIF(O$2:O151,O151,I$2:I151),"")</f>
        <v/>
      </c>
      <c r="S151" s="7" t="str">
        <f t="shared" si="31"/>
        <v/>
      </c>
      <c r="T151" s="42" t="str">
        <f>IF(AND(P151=3,H151="F",NOT(L151="Unattached")),SUMIF(O$2:O151,O151,I$2:I151),"")</f>
        <v/>
      </c>
      <c r="U151" s="8" t="str">
        <f t="shared" si="24"/>
        <v/>
      </c>
      <c r="V151" s="8" t="str">
        <f t="shared" si="28"/>
        <v/>
      </c>
      <c r="W151" s="40" t="str">
        <f t="shared" si="25"/>
        <v xml:space="preserve"> </v>
      </c>
      <c r="X151" s="40" t="str">
        <f>IF(H151="M",IF(P151&lt;&gt;4,"",VLOOKUP(CONCATENATE(O151," ",(P151-3)),$W$2:AA151,5,0)),IF(P151&lt;&gt;3,"",VLOOKUP(CONCATENATE(O151," ",(P151-2)),$W$2:AA151,5,0)))</f>
        <v/>
      </c>
      <c r="Y151" s="40" t="str">
        <f>IF(H151="M",IF(P151&lt;&gt;4,"",VLOOKUP(CONCATENATE(O151," ",(P151-2)),$W$2:AA151,5,0)),IF(P151&lt;&gt;3,"",VLOOKUP(CONCATENATE(O151," ",(P151-1)),$W$2:AA151,5,0)))</f>
        <v/>
      </c>
      <c r="Z151" s="40" t="str">
        <f>IF(H151="M",IF(P151&lt;&gt;4,"",VLOOKUP(CONCATENATE(O151," ",(P151-1)),$W$2:AA151,5,0)),IF(P151&lt;&gt;3,"",VLOOKUP(CONCATENATE(O151," ",(P151)),$W$2:AA151,5,0)))</f>
        <v/>
      </c>
      <c r="AA151" s="40" t="str">
        <f t="shared" si="29"/>
        <v/>
      </c>
    </row>
    <row r="152" spans="1:27" x14ac:dyDescent="0.3">
      <c r="A152" s="78" t="str">
        <f t="shared" si="22"/>
        <v/>
      </c>
      <c r="B152" s="78" t="str">
        <f t="shared" si="23"/>
        <v/>
      </c>
      <c r="C152" s="1">
        <v>151</v>
      </c>
      <c r="E152" s="73"/>
      <c r="F152" t="str">
        <f>IF(D152="","",VLOOKUP(D152,ENTRANTS!$A$1:$H$1000,2,0))</f>
        <v/>
      </c>
      <c r="G152" t="str">
        <f>IF(D152="","",VLOOKUP(D152,ENTRANTS!$A$1:$H$1000,3,0))</f>
        <v/>
      </c>
      <c r="H152" s="1" t="str">
        <f>IF(D152="","",LEFT(VLOOKUP(D152,ENTRANTS!$A$1:$H$1000,5,0),1))</f>
        <v/>
      </c>
      <c r="I152" s="1" t="str">
        <f>IF(D152="","",COUNTIF($H$2:H152,H152))</f>
        <v/>
      </c>
      <c r="J152" s="1" t="str">
        <f>IF(D152="","",VLOOKUP(D152,ENTRANTS!$A$1:$H$1000,4,0))</f>
        <v/>
      </c>
      <c r="K152" s="1" t="str">
        <f>IF(D152="","",COUNTIF($J$2:J152,J152))</f>
        <v/>
      </c>
      <c r="L152" t="str">
        <f>IF(D152="","",VLOOKUP(D152,ENTRANTS!$A$1:$H$1000,6,0))</f>
        <v/>
      </c>
      <c r="M152" s="99" t="str">
        <f t="shared" si="26"/>
        <v/>
      </c>
      <c r="N152" s="38"/>
      <c r="O152" s="5" t="str">
        <f t="shared" si="27"/>
        <v/>
      </c>
      <c r="P152" s="6" t="str">
        <f>IF(D152="","",COUNTIF($O$2:O152,O152))</f>
        <v/>
      </c>
      <c r="Q152" s="7" t="str">
        <f t="shared" si="30"/>
        <v/>
      </c>
      <c r="R152" s="42" t="str">
        <f>IF(AND(P152=4,H152="M",NOT(L152="Unattached")),SUMIF(O$2:O152,O152,I$2:I152),"")</f>
        <v/>
      </c>
      <c r="S152" s="7" t="str">
        <f t="shared" si="31"/>
        <v/>
      </c>
      <c r="T152" s="42" t="str">
        <f>IF(AND(P152=3,H152="F",NOT(L152="Unattached")),SUMIF(O$2:O152,O152,I$2:I152),"")</f>
        <v/>
      </c>
      <c r="U152" s="8" t="str">
        <f t="shared" si="24"/>
        <v/>
      </c>
      <c r="V152" s="8" t="str">
        <f t="shared" si="28"/>
        <v/>
      </c>
      <c r="W152" s="40" t="str">
        <f t="shared" si="25"/>
        <v xml:space="preserve"> </v>
      </c>
      <c r="X152" s="40" t="str">
        <f>IF(H152="M",IF(P152&lt;&gt;4,"",VLOOKUP(CONCATENATE(O152," ",(P152-3)),$W$2:AA152,5,0)),IF(P152&lt;&gt;3,"",VLOOKUP(CONCATENATE(O152," ",(P152-2)),$W$2:AA152,5,0)))</f>
        <v/>
      </c>
      <c r="Y152" s="40" t="str">
        <f>IF(H152="M",IF(P152&lt;&gt;4,"",VLOOKUP(CONCATENATE(O152," ",(P152-2)),$W$2:AA152,5,0)),IF(P152&lt;&gt;3,"",VLOOKUP(CONCATENATE(O152," ",(P152-1)),$W$2:AA152,5,0)))</f>
        <v/>
      </c>
      <c r="Z152" s="40" t="str">
        <f>IF(H152="M",IF(P152&lt;&gt;4,"",VLOOKUP(CONCATENATE(O152," ",(P152-1)),$W$2:AA152,5,0)),IF(P152&lt;&gt;3,"",VLOOKUP(CONCATENATE(O152," ",(P152)),$W$2:AA152,5,0)))</f>
        <v/>
      </c>
      <c r="AA152" s="40" t="str">
        <f t="shared" si="29"/>
        <v/>
      </c>
    </row>
    <row r="153" spans="1:27" x14ac:dyDescent="0.3">
      <c r="A153" s="78" t="str">
        <f t="shared" si="22"/>
        <v/>
      </c>
      <c r="B153" s="78" t="str">
        <f t="shared" si="23"/>
        <v/>
      </c>
      <c r="C153" s="1">
        <v>152</v>
      </c>
      <c r="E153" s="73"/>
      <c r="F153" t="str">
        <f>IF(D153="","",VLOOKUP(D153,ENTRANTS!$A$1:$H$1000,2,0))</f>
        <v/>
      </c>
      <c r="G153" t="str">
        <f>IF(D153="","",VLOOKUP(D153,ENTRANTS!$A$1:$H$1000,3,0))</f>
        <v/>
      </c>
      <c r="H153" s="1" t="str">
        <f>IF(D153="","",LEFT(VLOOKUP(D153,ENTRANTS!$A$1:$H$1000,5,0),1))</f>
        <v/>
      </c>
      <c r="I153" s="1" t="str">
        <f>IF(D153="","",COUNTIF($H$2:H153,H153))</f>
        <v/>
      </c>
      <c r="J153" s="1" t="str">
        <f>IF(D153="","",VLOOKUP(D153,ENTRANTS!$A$1:$H$1000,4,0))</f>
        <v/>
      </c>
      <c r="K153" s="1" t="str">
        <f>IF(D153="","",COUNTIF($J$2:J153,J153))</f>
        <v/>
      </c>
      <c r="L153" t="str">
        <f>IF(D153="","",VLOOKUP(D153,ENTRANTS!$A$1:$H$1000,6,0))</f>
        <v/>
      </c>
      <c r="M153" s="99" t="str">
        <f t="shared" si="26"/>
        <v/>
      </c>
      <c r="N153" s="38"/>
      <c r="O153" s="5" t="str">
        <f t="shared" si="27"/>
        <v/>
      </c>
      <c r="P153" s="6" t="str">
        <f>IF(D153="","",COUNTIF($O$2:O153,O153))</f>
        <v/>
      </c>
      <c r="Q153" s="7" t="str">
        <f t="shared" si="30"/>
        <v/>
      </c>
      <c r="R153" s="42" t="str">
        <f>IF(AND(P153=4,H153="M",NOT(L153="Unattached")),SUMIF(O$2:O153,O153,I$2:I153),"")</f>
        <v/>
      </c>
      <c r="S153" s="7" t="str">
        <f t="shared" si="31"/>
        <v/>
      </c>
      <c r="T153" s="42" t="str">
        <f>IF(AND(P153=3,H153="F",NOT(L153="Unattached")),SUMIF(O$2:O153,O153,I$2:I153),"")</f>
        <v/>
      </c>
      <c r="U153" s="8" t="str">
        <f t="shared" si="24"/>
        <v/>
      </c>
      <c r="V153" s="8" t="str">
        <f t="shared" si="28"/>
        <v/>
      </c>
      <c r="W153" s="40" t="str">
        <f t="shared" si="25"/>
        <v xml:space="preserve"> </v>
      </c>
      <c r="X153" s="40" t="str">
        <f>IF(H153="M",IF(P153&lt;&gt;4,"",VLOOKUP(CONCATENATE(O153," ",(P153-3)),$W$2:AA153,5,0)),IF(P153&lt;&gt;3,"",VLOOKUP(CONCATENATE(O153," ",(P153-2)),$W$2:AA153,5,0)))</f>
        <v/>
      </c>
      <c r="Y153" s="40" t="str">
        <f>IF(H153="M",IF(P153&lt;&gt;4,"",VLOOKUP(CONCATENATE(O153," ",(P153-2)),$W$2:AA153,5,0)),IF(P153&lt;&gt;3,"",VLOOKUP(CONCATENATE(O153," ",(P153-1)),$W$2:AA153,5,0)))</f>
        <v/>
      </c>
      <c r="Z153" s="40" t="str">
        <f>IF(H153="M",IF(P153&lt;&gt;4,"",VLOOKUP(CONCATENATE(O153," ",(P153-1)),$W$2:AA153,5,0)),IF(P153&lt;&gt;3,"",VLOOKUP(CONCATENATE(O153," ",(P153)),$W$2:AA153,5,0)))</f>
        <v/>
      </c>
      <c r="AA153" s="40" t="str">
        <f t="shared" si="29"/>
        <v/>
      </c>
    </row>
    <row r="154" spans="1:27" x14ac:dyDescent="0.3">
      <c r="A154" s="78" t="str">
        <f t="shared" si="22"/>
        <v/>
      </c>
      <c r="B154" s="78" t="str">
        <f t="shared" si="23"/>
        <v/>
      </c>
      <c r="C154" s="1">
        <v>153</v>
      </c>
      <c r="E154" s="73"/>
      <c r="F154" t="str">
        <f>IF(D154="","",VLOOKUP(D154,ENTRANTS!$A$1:$H$1000,2,0))</f>
        <v/>
      </c>
      <c r="G154" t="str">
        <f>IF(D154="","",VLOOKUP(D154,ENTRANTS!$A$1:$H$1000,3,0))</f>
        <v/>
      </c>
      <c r="H154" s="1" t="str">
        <f>IF(D154="","",LEFT(VLOOKUP(D154,ENTRANTS!$A$1:$H$1000,5,0),1))</f>
        <v/>
      </c>
      <c r="I154" s="1" t="str">
        <f>IF(D154="","",COUNTIF($H$2:H154,H154))</f>
        <v/>
      </c>
      <c r="J154" s="1" t="str">
        <f>IF(D154="","",VLOOKUP(D154,ENTRANTS!$A$1:$H$1000,4,0))</f>
        <v/>
      </c>
      <c r="K154" s="1" t="str">
        <f>IF(D154="","",COUNTIF($J$2:J154,J154))</f>
        <v/>
      </c>
      <c r="L154" t="str">
        <f>IF(D154="","",VLOOKUP(D154,ENTRANTS!$A$1:$H$1000,6,0))</f>
        <v/>
      </c>
      <c r="M154" s="99" t="str">
        <f t="shared" si="26"/>
        <v/>
      </c>
      <c r="N154" s="38"/>
      <c r="O154" s="5" t="str">
        <f t="shared" si="27"/>
        <v/>
      </c>
      <c r="P154" s="6" t="str">
        <f>IF(D154="","",COUNTIF($O$2:O154,O154))</f>
        <v/>
      </c>
      <c r="Q154" s="7" t="str">
        <f t="shared" si="30"/>
        <v/>
      </c>
      <c r="R154" s="42" t="str">
        <f>IF(AND(P154=4,H154="M",NOT(L154="Unattached")),SUMIF(O$2:O154,O154,I$2:I154),"")</f>
        <v/>
      </c>
      <c r="S154" s="7" t="str">
        <f t="shared" si="31"/>
        <v/>
      </c>
      <c r="T154" s="42" t="str">
        <f>IF(AND(P154=3,H154="F",NOT(L154="Unattached")),SUMIF(O$2:O154,O154,I$2:I154),"")</f>
        <v/>
      </c>
      <c r="U154" s="8" t="str">
        <f t="shared" si="24"/>
        <v/>
      </c>
      <c r="V154" s="8" t="str">
        <f t="shared" si="28"/>
        <v/>
      </c>
      <c r="W154" s="40" t="str">
        <f t="shared" si="25"/>
        <v xml:space="preserve"> </v>
      </c>
      <c r="X154" s="40" t="str">
        <f>IF(H154="M",IF(P154&lt;&gt;4,"",VLOOKUP(CONCATENATE(O154," ",(P154-3)),$W$2:AA154,5,0)),IF(P154&lt;&gt;3,"",VLOOKUP(CONCATENATE(O154," ",(P154-2)),$W$2:AA154,5,0)))</f>
        <v/>
      </c>
      <c r="Y154" s="40" t="str">
        <f>IF(H154="M",IF(P154&lt;&gt;4,"",VLOOKUP(CONCATENATE(O154," ",(P154-2)),$W$2:AA154,5,0)),IF(P154&lt;&gt;3,"",VLOOKUP(CONCATENATE(O154," ",(P154-1)),$W$2:AA154,5,0)))</f>
        <v/>
      </c>
      <c r="Z154" s="40" t="str">
        <f>IF(H154="M",IF(P154&lt;&gt;4,"",VLOOKUP(CONCATENATE(O154," ",(P154-1)),$W$2:AA154,5,0)),IF(P154&lt;&gt;3,"",VLOOKUP(CONCATENATE(O154," ",(P154)),$W$2:AA154,5,0)))</f>
        <v/>
      </c>
      <c r="AA154" s="40" t="str">
        <f t="shared" si="29"/>
        <v/>
      </c>
    </row>
    <row r="155" spans="1:27" x14ac:dyDescent="0.3">
      <c r="A155" s="78" t="str">
        <f t="shared" si="22"/>
        <v/>
      </c>
      <c r="B155" s="78" t="str">
        <f t="shared" si="23"/>
        <v/>
      </c>
      <c r="C155" s="1">
        <v>154</v>
      </c>
      <c r="E155" s="73"/>
      <c r="F155" t="str">
        <f>IF(D155="","",VLOOKUP(D155,ENTRANTS!$A$1:$H$1000,2,0))</f>
        <v/>
      </c>
      <c r="G155" t="str">
        <f>IF(D155="","",VLOOKUP(D155,ENTRANTS!$A$1:$H$1000,3,0))</f>
        <v/>
      </c>
      <c r="H155" s="1" t="str">
        <f>IF(D155="","",LEFT(VLOOKUP(D155,ENTRANTS!$A$1:$H$1000,5,0),1))</f>
        <v/>
      </c>
      <c r="I155" s="1" t="str">
        <f>IF(D155="","",COUNTIF($H$2:H155,H155))</f>
        <v/>
      </c>
      <c r="J155" s="1" t="str">
        <f>IF(D155="","",VLOOKUP(D155,ENTRANTS!$A$1:$H$1000,4,0))</f>
        <v/>
      </c>
      <c r="K155" s="1" t="str">
        <f>IF(D155="","",COUNTIF($J$2:J155,J155))</f>
        <v/>
      </c>
      <c r="L155" t="str">
        <f>IF(D155="","",VLOOKUP(D155,ENTRANTS!$A$1:$H$1000,6,0))</f>
        <v/>
      </c>
      <c r="M155" s="99" t="str">
        <f t="shared" si="26"/>
        <v/>
      </c>
      <c r="N155" s="38"/>
      <c r="O155" s="5" t="str">
        <f t="shared" si="27"/>
        <v/>
      </c>
      <c r="P155" s="6" t="str">
        <f>IF(D155="","",COUNTIF($O$2:O155,O155))</f>
        <v/>
      </c>
      <c r="Q155" s="7" t="str">
        <f t="shared" si="30"/>
        <v/>
      </c>
      <c r="R155" s="42" t="str">
        <f>IF(AND(P155=4,H155="M",NOT(L155="Unattached")),SUMIF(O$2:O155,O155,I$2:I155),"")</f>
        <v/>
      </c>
      <c r="S155" s="7" t="str">
        <f t="shared" si="31"/>
        <v/>
      </c>
      <c r="T155" s="42" t="str">
        <f>IF(AND(P155=3,H155="F",NOT(L155="Unattached")),SUMIF(O$2:O155,O155,I$2:I155),"")</f>
        <v/>
      </c>
      <c r="U155" s="8" t="str">
        <f t="shared" si="24"/>
        <v/>
      </c>
      <c r="V155" s="8" t="str">
        <f t="shared" si="28"/>
        <v/>
      </c>
      <c r="W155" s="40" t="str">
        <f t="shared" si="25"/>
        <v xml:space="preserve"> </v>
      </c>
      <c r="X155" s="40" t="str">
        <f>IF(H155="M",IF(P155&lt;&gt;4,"",VLOOKUP(CONCATENATE(O155," ",(P155-3)),$W$2:AA155,5,0)),IF(P155&lt;&gt;3,"",VLOOKUP(CONCATENATE(O155," ",(P155-2)),$W$2:AA155,5,0)))</f>
        <v/>
      </c>
      <c r="Y155" s="40" t="str">
        <f>IF(H155="M",IF(P155&lt;&gt;4,"",VLOOKUP(CONCATENATE(O155," ",(P155-2)),$W$2:AA155,5,0)),IF(P155&lt;&gt;3,"",VLOOKUP(CONCATENATE(O155," ",(P155-1)),$W$2:AA155,5,0)))</f>
        <v/>
      </c>
      <c r="Z155" s="40" t="str">
        <f>IF(H155="M",IF(P155&lt;&gt;4,"",VLOOKUP(CONCATENATE(O155," ",(P155-1)),$W$2:AA155,5,0)),IF(P155&lt;&gt;3,"",VLOOKUP(CONCATENATE(O155," ",(P155)),$W$2:AA155,5,0)))</f>
        <v/>
      </c>
      <c r="AA155" s="40" t="str">
        <f t="shared" si="29"/>
        <v/>
      </c>
    </row>
    <row r="156" spans="1:27" x14ac:dyDescent="0.3">
      <c r="A156" s="78" t="str">
        <f t="shared" si="22"/>
        <v/>
      </c>
      <c r="B156" s="78" t="str">
        <f t="shared" si="23"/>
        <v/>
      </c>
      <c r="C156" s="1">
        <v>155</v>
      </c>
      <c r="E156" s="73"/>
      <c r="F156" t="str">
        <f>IF(D156="","",VLOOKUP(D156,ENTRANTS!$A$1:$H$1000,2,0))</f>
        <v/>
      </c>
      <c r="G156" t="str">
        <f>IF(D156="","",VLOOKUP(D156,ENTRANTS!$A$1:$H$1000,3,0))</f>
        <v/>
      </c>
      <c r="H156" s="1" t="str">
        <f>IF(D156="","",LEFT(VLOOKUP(D156,ENTRANTS!$A$1:$H$1000,5,0),1))</f>
        <v/>
      </c>
      <c r="I156" s="1" t="str">
        <f>IF(D156="","",COUNTIF($H$2:H156,H156))</f>
        <v/>
      </c>
      <c r="J156" s="1" t="str">
        <f>IF(D156="","",VLOOKUP(D156,ENTRANTS!$A$1:$H$1000,4,0))</f>
        <v/>
      </c>
      <c r="K156" s="1" t="str">
        <f>IF(D156="","",COUNTIF($J$2:J156,J156))</f>
        <v/>
      </c>
      <c r="L156" t="str">
        <f>IF(D156="","",VLOOKUP(D156,ENTRANTS!$A$1:$H$1000,6,0))</f>
        <v/>
      </c>
      <c r="M156" s="99" t="str">
        <f t="shared" si="26"/>
        <v/>
      </c>
      <c r="N156" s="38"/>
      <c r="O156" s="5" t="str">
        <f t="shared" si="27"/>
        <v/>
      </c>
      <c r="P156" s="6" t="str">
        <f>IF(D156="","",COUNTIF($O$2:O156,O156))</f>
        <v/>
      </c>
      <c r="Q156" s="7" t="str">
        <f t="shared" si="30"/>
        <v/>
      </c>
      <c r="R156" s="42" t="str">
        <f>IF(AND(P156=4,H156="M",NOT(L156="Unattached")),SUMIF(O$2:O156,O156,I$2:I156),"")</f>
        <v/>
      </c>
      <c r="S156" s="7" t="str">
        <f t="shared" si="31"/>
        <v/>
      </c>
      <c r="T156" s="42" t="str">
        <f>IF(AND(P156=3,H156="F",NOT(L156="Unattached")),SUMIF(O$2:O156,O156,I$2:I156),"")</f>
        <v/>
      </c>
      <c r="U156" s="8" t="str">
        <f t="shared" si="24"/>
        <v/>
      </c>
      <c r="V156" s="8" t="str">
        <f t="shared" si="28"/>
        <v/>
      </c>
      <c r="W156" s="40" t="str">
        <f t="shared" si="25"/>
        <v xml:space="preserve"> </v>
      </c>
      <c r="X156" s="40" t="str">
        <f>IF(H156="M",IF(P156&lt;&gt;4,"",VLOOKUP(CONCATENATE(O156," ",(P156-3)),$W$2:AA156,5,0)),IF(P156&lt;&gt;3,"",VLOOKUP(CONCATENATE(O156," ",(P156-2)),$W$2:AA156,5,0)))</f>
        <v/>
      </c>
      <c r="Y156" s="40" t="str">
        <f>IF(H156="M",IF(P156&lt;&gt;4,"",VLOOKUP(CONCATENATE(O156," ",(P156-2)),$W$2:AA156,5,0)),IF(P156&lt;&gt;3,"",VLOOKUP(CONCATENATE(O156," ",(P156-1)),$W$2:AA156,5,0)))</f>
        <v/>
      </c>
      <c r="Z156" s="40" t="str">
        <f>IF(H156="M",IF(P156&lt;&gt;4,"",VLOOKUP(CONCATENATE(O156," ",(P156-1)),$W$2:AA156,5,0)),IF(P156&lt;&gt;3,"",VLOOKUP(CONCATENATE(O156," ",(P156)),$W$2:AA156,5,0)))</f>
        <v/>
      </c>
      <c r="AA156" s="40" t="str">
        <f t="shared" si="29"/>
        <v/>
      </c>
    </row>
    <row r="157" spans="1:27" x14ac:dyDescent="0.3">
      <c r="A157" s="78" t="str">
        <f t="shared" si="22"/>
        <v/>
      </c>
      <c r="B157" s="78" t="str">
        <f t="shared" si="23"/>
        <v/>
      </c>
      <c r="C157" s="1">
        <v>156</v>
      </c>
      <c r="E157" s="73"/>
      <c r="F157" t="str">
        <f>IF(D157="","",VLOOKUP(D157,ENTRANTS!$A$1:$H$1000,2,0))</f>
        <v/>
      </c>
      <c r="G157" t="str">
        <f>IF(D157="","",VLOOKUP(D157,ENTRANTS!$A$1:$H$1000,3,0))</f>
        <v/>
      </c>
      <c r="H157" s="1" t="str">
        <f>IF(D157="","",LEFT(VLOOKUP(D157,ENTRANTS!$A$1:$H$1000,5,0),1))</f>
        <v/>
      </c>
      <c r="I157" s="1" t="str">
        <f>IF(D157="","",COUNTIF($H$2:H157,H157))</f>
        <v/>
      </c>
      <c r="J157" s="1" t="str">
        <f>IF(D157="","",VLOOKUP(D157,ENTRANTS!$A$1:$H$1000,4,0))</f>
        <v/>
      </c>
      <c r="K157" s="1" t="str">
        <f>IF(D157="","",COUNTIF($J$2:J157,J157))</f>
        <v/>
      </c>
      <c r="L157" t="str">
        <f>IF(D157="","",VLOOKUP(D157,ENTRANTS!$A$1:$H$1000,6,0))</f>
        <v/>
      </c>
      <c r="M157" s="99" t="str">
        <f t="shared" si="26"/>
        <v/>
      </c>
      <c r="N157" s="38"/>
      <c r="O157" s="5" t="str">
        <f t="shared" si="27"/>
        <v/>
      </c>
      <c r="P157" s="6" t="str">
        <f>IF(D157="","",COUNTIF($O$2:O157,O157))</f>
        <v/>
      </c>
      <c r="Q157" s="7" t="str">
        <f t="shared" si="30"/>
        <v/>
      </c>
      <c r="R157" s="42" t="str">
        <f>IF(AND(P157=4,H157="M",NOT(L157="Unattached")),SUMIF(O$2:O157,O157,I$2:I157),"")</f>
        <v/>
      </c>
      <c r="S157" s="7" t="str">
        <f t="shared" si="31"/>
        <v/>
      </c>
      <c r="T157" s="42" t="str">
        <f>IF(AND(P157=3,H157="F",NOT(L157="Unattached")),SUMIF(O$2:O157,O157,I$2:I157),"")</f>
        <v/>
      </c>
      <c r="U157" s="8" t="str">
        <f t="shared" si="24"/>
        <v/>
      </c>
      <c r="V157" s="8" t="str">
        <f t="shared" si="28"/>
        <v/>
      </c>
      <c r="W157" s="40" t="str">
        <f t="shared" si="25"/>
        <v xml:space="preserve"> </v>
      </c>
      <c r="X157" s="40" t="str">
        <f>IF(H157="M",IF(P157&lt;&gt;4,"",VLOOKUP(CONCATENATE(O157," ",(P157-3)),$W$2:AA157,5,0)),IF(P157&lt;&gt;3,"",VLOOKUP(CONCATENATE(O157," ",(P157-2)),$W$2:AA157,5,0)))</f>
        <v/>
      </c>
      <c r="Y157" s="40" t="str">
        <f>IF(H157="M",IF(P157&lt;&gt;4,"",VLOOKUP(CONCATENATE(O157," ",(P157-2)),$W$2:AA157,5,0)),IF(P157&lt;&gt;3,"",VLOOKUP(CONCATENATE(O157," ",(P157-1)),$W$2:AA157,5,0)))</f>
        <v/>
      </c>
      <c r="Z157" s="40" t="str">
        <f>IF(H157="M",IF(P157&lt;&gt;4,"",VLOOKUP(CONCATENATE(O157," ",(P157-1)),$W$2:AA157,5,0)),IF(P157&lt;&gt;3,"",VLOOKUP(CONCATENATE(O157," ",(P157)),$W$2:AA157,5,0)))</f>
        <v/>
      </c>
      <c r="AA157" s="40" t="str">
        <f t="shared" si="29"/>
        <v/>
      </c>
    </row>
    <row r="158" spans="1:27" x14ac:dyDescent="0.3">
      <c r="A158" s="78" t="str">
        <f t="shared" si="22"/>
        <v/>
      </c>
      <c r="B158" s="78" t="str">
        <f t="shared" si="23"/>
        <v/>
      </c>
      <c r="C158" s="1">
        <v>157</v>
      </c>
      <c r="E158" s="73"/>
      <c r="F158" t="str">
        <f>IF(D158="","",VLOOKUP(D158,ENTRANTS!$A$1:$H$1000,2,0))</f>
        <v/>
      </c>
      <c r="G158" t="str">
        <f>IF(D158="","",VLOOKUP(D158,ENTRANTS!$A$1:$H$1000,3,0))</f>
        <v/>
      </c>
      <c r="H158" s="1" t="str">
        <f>IF(D158="","",LEFT(VLOOKUP(D158,ENTRANTS!$A$1:$H$1000,5,0),1))</f>
        <v/>
      </c>
      <c r="I158" s="1" t="str">
        <f>IF(D158="","",COUNTIF($H$2:H158,H158))</f>
        <v/>
      </c>
      <c r="J158" s="1" t="str">
        <f>IF(D158="","",VLOOKUP(D158,ENTRANTS!$A$1:$H$1000,4,0))</f>
        <v/>
      </c>
      <c r="K158" s="1" t="str">
        <f>IF(D158="","",COUNTIF($J$2:J158,J158))</f>
        <v/>
      </c>
      <c r="L158" t="str">
        <f>IF(D158="","",VLOOKUP(D158,ENTRANTS!$A$1:$H$1000,6,0))</f>
        <v/>
      </c>
      <c r="M158" s="99" t="str">
        <f t="shared" si="26"/>
        <v/>
      </c>
      <c r="N158" s="38"/>
      <c r="O158" s="5" t="str">
        <f t="shared" si="27"/>
        <v/>
      </c>
      <c r="P158" s="6" t="str">
        <f>IF(D158="","",COUNTIF($O$2:O158,O158))</f>
        <v/>
      </c>
      <c r="Q158" s="7" t="str">
        <f t="shared" si="30"/>
        <v/>
      </c>
      <c r="R158" s="42" t="str">
        <f>IF(AND(P158=4,H158="M",NOT(L158="Unattached")),SUMIF(O$2:O158,O158,I$2:I158),"")</f>
        <v/>
      </c>
      <c r="S158" s="7" t="str">
        <f t="shared" si="31"/>
        <v/>
      </c>
      <c r="T158" s="42" t="str">
        <f>IF(AND(P158=3,H158="F",NOT(L158="Unattached")),SUMIF(O$2:O158,O158,I$2:I158),"")</f>
        <v/>
      </c>
      <c r="U158" s="8" t="str">
        <f t="shared" si="24"/>
        <v/>
      </c>
      <c r="V158" s="8" t="str">
        <f t="shared" si="28"/>
        <v/>
      </c>
      <c r="W158" s="40" t="str">
        <f t="shared" si="25"/>
        <v xml:space="preserve"> </v>
      </c>
      <c r="X158" s="40" t="str">
        <f>IF(H158="M",IF(P158&lt;&gt;4,"",VLOOKUP(CONCATENATE(O158," ",(P158-3)),$W$2:AA158,5,0)),IF(P158&lt;&gt;3,"",VLOOKUP(CONCATENATE(O158," ",(P158-2)),$W$2:AA158,5,0)))</f>
        <v/>
      </c>
      <c r="Y158" s="40" t="str">
        <f>IF(H158="M",IF(P158&lt;&gt;4,"",VLOOKUP(CONCATENATE(O158," ",(P158-2)),$W$2:AA158,5,0)),IF(P158&lt;&gt;3,"",VLOOKUP(CONCATENATE(O158," ",(P158-1)),$W$2:AA158,5,0)))</f>
        <v/>
      </c>
      <c r="Z158" s="40" t="str">
        <f>IF(H158="M",IF(P158&lt;&gt;4,"",VLOOKUP(CONCATENATE(O158," ",(P158-1)),$W$2:AA158,5,0)),IF(P158&lt;&gt;3,"",VLOOKUP(CONCATENATE(O158," ",(P158)),$W$2:AA158,5,0)))</f>
        <v/>
      </c>
      <c r="AA158" s="40" t="str">
        <f t="shared" si="29"/>
        <v/>
      </c>
    </row>
    <row r="159" spans="1:27" x14ac:dyDescent="0.3">
      <c r="A159" s="78" t="str">
        <f t="shared" si="22"/>
        <v/>
      </c>
      <c r="B159" s="78" t="str">
        <f t="shared" si="23"/>
        <v/>
      </c>
      <c r="C159" s="1">
        <v>158</v>
      </c>
      <c r="E159" s="73"/>
      <c r="F159" t="str">
        <f>IF(D159="","",VLOOKUP(D159,ENTRANTS!$A$1:$H$1000,2,0))</f>
        <v/>
      </c>
      <c r="G159" t="str">
        <f>IF(D159="","",VLOOKUP(D159,ENTRANTS!$A$1:$H$1000,3,0))</f>
        <v/>
      </c>
      <c r="H159" s="1" t="str">
        <f>IF(D159="","",LEFT(VLOOKUP(D159,ENTRANTS!$A$1:$H$1000,5,0),1))</f>
        <v/>
      </c>
      <c r="I159" s="1" t="str">
        <f>IF(D159="","",COUNTIF($H$2:H159,H159))</f>
        <v/>
      </c>
      <c r="J159" s="1" t="str">
        <f>IF(D159="","",VLOOKUP(D159,ENTRANTS!$A$1:$H$1000,4,0))</f>
        <v/>
      </c>
      <c r="K159" s="1" t="str">
        <f>IF(D159="","",COUNTIF($J$2:J159,J159))</f>
        <v/>
      </c>
      <c r="L159" t="str">
        <f>IF(D159="","",VLOOKUP(D159,ENTRANTS!$A$1:$H$1000,6,0))</f>
        <v/>
      </c>
      <c r="M159" s="99" t="str">
        <f t="shared" si="26"/>
        <v/>
      </c>
      <c r="N159" s="38"/>
      <c r="O159" s="5" t="str">
        <f t="shared" si="27"/>
        <v/>
      </c>
      <c r="P159" s="6" t="str">
        <f>IF(D159="","",COUNTIF($O$2:O159,O159))</f>
        <v/>
      </c>
      <c r="Q159" s="7" t="str">
        <f t="shared" si="30"/>
        <v/>
      </c>
      <c r="R159" s="42" t="str">
        <f>IF(AND(P159=4,H159="M",NOT(L159="Unattached")),SUMIF(O$2:O159,O159,I$2:I159),"")</f>
        <v/>
      </c>
      <c r="S159" s="7" t="str">
        <f t="shared" si="31"/>
        <v/>
      </c>
      <c r="T159" s="42" t="str">
        <f>IF(AND(P159=3,H159="F",NOT(L159="Unattached")),SUMIF(O$2:O159,O159,I$2:I159),"")</f>
        <v/>
      </c>
      <c r="U159" s="8" t="str">
        <f t="shared" si="24"/>
        <v/>
      </c>
      <c r="V159" s="8" t="str">
        <f t="shared" si="28"/>
        <v/>
      </c>
      <c r="W159" s="40" t="str">
        <f t="shared" si="25"/>
        <v xml:space="preserve"> </v>
      </c>
      <c r="X159" s="40" t="str">
        <f>IF(H159="M",IF(P159&lt;&gt;4,"",VLOOKUP(CONCATENATE(O159," ",(P159-3)),$W$2:AA159,5,0)),IF(P159&lt;&gt;3,"",VLOOKUP(CONCATENATE(O159," ",(P159-2)),$W$2:AA159,5,0)))</f>
        <v/>
      </c>
      <c r="Y159" s="40" t="str">
        <f>IF(H159="M",IF(P159&lt;&gt;4,"",VLOOKUP(CONCATENATE(O159," ",(P159-2)),$W$2:AA159,5,0)),IF(P159&lt;&gt;3,"",VLOOKUP(CONCATENATE(O159," ",(P159-1)),$W$2:AA159,5,0)))</f>
        <v/>
      </c>
      <c r="Z159" s="40" t="str">
        <f>IF(H159="M",IF(P159&lt;&gt;4,"",VLOOKUP(CONCATENATE(O159," ",(P159-1)),$W$2:AA159,5,0)),IF(P159&lt;&gt;3,"",VLOOKUP(CONCATENATE(O159," ",(P159)),$W$2:AA159,5,0)))</f>
        <v/>
      </c>
      <c r="AA159" s="40" t="str">
        <f t="shared" si="29"/>
        <v/>
      </c>
    </row>
    <row r="160" spans="1:27" x14ac:dyDescent="0.3">
      <c r="A160" s="78" t="str">
        <f t="shared" si="22"/>
        <v/>
      </c>
      <c r="B160" s="78" t="str">
        <f t="shared" si="23"/>
        <v/>
      </c>
      <c r="C160" s="1">
        <v>159</v>
      </c>
      <c r="E160" s="73"/>
      <c r="F160" t="str">
        <f>IF(D160="","",VLOOKUP(D160,ENTRANTS!$A$1:$H$1000,2,0))</f>
        <v/>
      </c>
      <c r="G160" t="str">
        <f>IF(D160="","",VLOOKUP(D160,ENTRANTS!$A$1:$H$1000,3,0))</f>
        <v/>
      </c>
      <c r="H160" s="1" t="str">
        <f>IF(D160="","",LEFT(VLOOKUP(D160,ENTRANTS!$A$1:$H$1000,5,0),1))</f>
        <v/>
      </c>
      <c r="I160" s="1" t="str">
        <f>IF(D160="","",COUNTIF($H$2:H160,H160))</f>
        <v/>
      </c>
      <c r="J160" s="1" t="str">
        <f>IF(D160="","",VLOOKUP(D160,ENTRANTS!$A$1:$H$1000,4,0))</f>
        <v/>
      </c>
      <c r="K160" s="1" t="str">
        <f>IF(D160="","",COUNTIF($J$2:J160,J160))</f>
        <v/>
      </c>
      <c r="L160" t="str">
        <f>IF(D160="","",VLOOKUP(D160,ENTRANTS!$A$1:$H$1000,6,0))</f>
        <v/>
      </c>
      <c r="M160" s="99" t="str">
        <f t="shared" si="26"/>
        <v/>
      </c>
      <c r="N160" s="38"/>
      <c r="O160" s="5" t="str">
        <f t="shared" si="27"/>
        <v/>
      </c>
      <c r="P160" s="6" t="str">
        <f>IF(D160="","",COUNTIF($O$2:O160,O160))</f>
        <v/>
      </c>
      <c r="Q160" s="7" t="str">
        <f t="shared" si="30"/>
        <v/>
      </c>
      <c r="R160" s="42" t="str">
        <f>IF(AND(P160=4,H160="M",NOT(L160="Unattached")),SUMIF(O$2:O160,O160,I$2:I160),"")</f>
        <v/>
      </c>
      <c r="S160" s="7" t="str">
        <f t="shared" si="31"/>
        <v/>
      </c>
      <c r="T160" s="42" t="str">
        <f>IF(AND(P160=3,H160="F",NOT(L160="Unattached")),SUMIF(O$2:O160,O160,I$2:I160),"")</f>
        <v/>
      </c>
      <c r="U160" s="8" t="str">
        <f t="shared" si="24"/>
        <v/>
      </c>
      <c r="V160" s="8" t="str">
        <f t="shared" si="28"/>
        <v/>
      </c>
      <c r="W160" s="40" t="str">
        <f t="shared" si="25"/>
        <v xml:space="preserve"> </v>
      </c>
      <c r="X160" s="40" t="str">
        <f>IF(H160="M",IF(P160&lt;&gt;4,"",VLOOKUP(CONCATENATE(O160," ",(P160-3)),$W$2:AA160,5,0)),IF(P160&lt;&gt;3,"",VLOOKUP(CONCATENATE(O160," ",(P160-2)),$W$2:AA160,5,0)))</f>
        <v/>
      </c>
      <c r="Y160" s="40" t="str">
        <f>IF(H160="M",IF(P160&lt;&gt;4,"",VLOOKUP(CONCATENATE(O160," ",(P160-2)),$W$2:AA160,5,0)),IF(P160&lt;&gt;3,"",VLOOKUP(CONCATENATE(O160," ",(P160-1)),$W$2:AA160,5,0)))</f>
        <v/>
      </c>
      <c r="Z160" s="40" t="str">
        <f>IF(H160="M",IF(P160&lt;&gt;4,"",VLOOKUP(CONCATENATE(O160," ",(P160-1)),$W$2:AA160,5,0)),IF(P160&lt;&gt;3,"",VLOOKUP(CONCATENATE(O160," ",(P160)),$W$2:AA160,5,0)))</f>
        <v/>
      </c>
      <c r="AA160" s="40" t="str">
        <f t="shared" si="29"/>
        <v/>
      </c>
    </row>
    <row r="161" spans="1:27" x14ac:dyDescent="0.3">
      <c r="A161" s="78" t="str">
        <f t="shared" si="22"/>
        <v/>
      </c>
      <c r="B161" s="78" t="str">
        <f t="shared" si="23"/>
        <v/>
      </c>
      <c r="C161" s="1">
        <v>160</v>
      </c>
      <c r="E161" s="73"/>
      <c r="F161" t="str">
        <f>IF(D161="","",VLOOKUP(D161,ENTRANTS!$A$1:$H$1000,2,0))</f>
        <v/>
      </c>
      <c r="G161" t="str">
        <f>IF(D161="","",VLOOKUP(D161,ENTRANTS!$A$1:$H$1000,3,0))</f>
        <v/>
      </c>
      <c r="H161" s="1" t="str">
        <f>IF(D161="","",LEFT(VLOOKUP(D161,ENTRANTS!$A$1:$H$1000,5,0),1))</f>
        <v/>
      </c>
      <c r="I161" s="1" t="str">
        <f>IF(D161="","",COUNTIF($H$2:H161,H161))</f>
        <v/>
      </c>
      <c r="J161" s="1" t="str">
        <f>IF(D161="","",VLOOKUP(D161,ENTRANTS!$A$1:$H$1000,4,0))</f>
        <v/>
      </c>
      <c r="K161" s="1" t="str">
        <f>IF(D161="","",COUNTIF($J$2:J161,J161))</f>
        <v/>
      </c>
      <c r="L161" t="str">
        <f>IF(D161="","",VLOOKUP(D161,ENTRANTS!$A$1:$H$1000,6,0))</f>
        <v/>
      </c>
      <c r="M161" s="99" t="str">
        <f t="shared" si="26"/>
        <v/>
      </c>
      <c r="N161" s="38"/>
      <c r="O161" s="5" t="str">
        <f t="shared" si="27"/>
        <v/>
      </c>
      <c r="P161" s="6" t="str">
        <f>IF(D161="","",COUNTIF($O$2:O161,O161))</f>
        <v/>
      </c>
      <c r="Q161" s="7" t="str">
        <f t="shared" si="30"/>
        <v/>
      </c>
      <c r="R161" s="42" t="str">
        <f>IF(AND(P161=4,H161="M",NOT(L161="Unattached")),SUMIF(O$2:O161,O161,I$2:I161),"")</f>
        <v/>
      </c>
      <c r="S161" s="7" t="str">
        <f t="shared" si="31"/>
        <v/>
      </c>
      <c r="T161" s="42" t="str">
        <f>IF(AND(P161=3,H161="F",NOT(L161="Unattached")),SUMIF(O$2:O161,O161,I$2:I161),"")</f>
        <v/>
      </c>
      <c r="U161" s="8" t="str">
        <f t="shared" si="24"/>
        <v/>
      </c>
      <c r="V161" s="8" t="str">
        <f t="shared" si="28"/>
        <v/>
      </c>
      <c r="W161" s="40" t="str">
        <f t="shared" si="25"/>
        <v xml:space="preserve"> </v>
      </c>
      <c r="X161" s="40" t="str">
        <f>IF(H161="M",IF(P161&lt;&gt;4,"",VLOOKUP(CONCATENATE(O161," ",(P161-3)),$W$2:AA161,5,0)),IF(P161&lt;&gt;3,"",VLOOKUP(CONCATENATE(O161," ",(P161-2)),$W$2:AA161,5,0)))</f>
        <v/>
      </c>
      <c r="Y161" s="40" t="str">
        <f>IF(H161="M",IF(P161&lt;&gt;4,"",VLOOKUP(CONCATENATE(O161," ",(P161-2)),$W$2:AA161,5,0)),IF(P161&lt;&gt;3,"",VLOOKUP(CONCATENATE(O161," ",(P161-1)),$W$2:AA161,5,0)))</f>
        <v/>
      </c>
      <c r="Z161" s="40" t="str">
        <f>IF(H161="M",IF(P161&lt;&gt;4,"",VLOOKUP(CONCATENATE(O161," ",(P161-1)),$W$2:AA161,5,0)),IF(P161&lt;&gt;3,"",VLOOKUP(CONCATENATE(O161," ",(P161)),$W$2:AA161,5,0)))</f>
        <v/>
      </c>
      <c r="AA161" s="40" t="str">
        <f t="shared" si="29"/>
        <v/>
      </c>
    </row>
    <row r="162" spans="1:27" x14ac:dyDescent="0.3">
      <c r="A162" s="78" t="str">
        <f t="shared" si="22"/>
        <v/>
      </c>
      <c r="B162" s="78" t="str">
        <f t="shared" si="23"/>
        <v/>
      </c>
      <c r="C162" s="1">
        <v>161</v>
      </c>
      <c r="E162" s="73"/>
      <c r="F162" t="str">
        <f>IF(D162="","",VLOOKUP(D162,ENTRANTS!$A$1:$H$1000,2,0))</f>
        <v/>
      </c>
      <c r="G162" t="str">
        <f>IF(D162="","",VLOOKUP(D162,ENTRANTS!$A$1:$H$1000,3,0))</f>
        <v/>
      </c>
      <c r="H162" s="1" t="str">
        <f>IF(D162="","",LEFT(VLOOKUP(D162,ENTRANTS!$A$1:$H$1000,5,0),1))</f>
        <v/>
      </c>
      <c r="I162" s="1" t="str">
        <f>IF(D162="","",COUNTIF($H$2:H162,H162))</f>
        <v/>
      </c>
      <c r="J162" s="1" t="str">
        <f>IF(D162="","",VLOOKUP(D162,ENTRANTS!$A$1:$H$1000,4,0))</f>
        <v/>
      </c>
      <c r="K162" s="1" t="str">
        <f>IF(D162="","",COUNTIF($J$2:J162,J162))</f>
        <v/>
      </c>
      <c r="L162" t="str">
        <f>IF(D162="","",VLOOKUP(D162,ENTRANTS!$A$1:$H$1000,6,0))</f>
        <v/>
      </c>
      <c r="M162" s="99" t="str">
        <f t="shared" si="26"/>
        <v/>
      </c>
      <c r="N162" s="38"/>
      <c r="O162" s="5" t="str">
        <f t="shared" si="27"/>
        <v/>
      </c>
      <c r="P162" s="6" t="str">
        <f>IF(D162="","",COUNTIF($O$2:O162,O162))</f>
        <v/>
      </c>
      <c r="Q162" s="7" t="str">
        <f t="shared" si="30"/>
        <v/>
      </c>
      <c r="R162" s="42" t="str">
        <f>IF(AND(P162=4,H162="M",NOT(L162="Unattached")),SUMIF(O$2:O162,O162,I$2:I162),"")</f>
        <v/>
      </c>
      <c r="S162" s="7" t="str">
        <f t="shared" si="31"/>
        <v/>
      </c>
      <c r="T162" s="42" t="str">
        <f>IF(AND(P162=3,H162="F",NOT(L162="Unattached")),SUMIF(O$2:O162,O162,I$2:I162),"")</f>
        <v/>
      </c>
      <c r="U162" s="8" t="str">
        <f t="shared" si="24"/>
        <v/>
      </c>
      <c r="V162" s="8" t="str">
        <f t="shared" si="28"/>
        <v/>
      </c>
      <c r="W162" s="40" t="str">
        <f t="shared" si="25"/>
        <v xml:space="preserve"> </v>
      </c>
      <c r="X162" s="40" t="str">
        <f>IF(H162="M",IF(P162&lt;&gt;4,"",VLOOKUP(CONCATENATE(O162," ",(P162-3)),$W$2:AA162,5,0)),IF(P162&lt;&gt;3,"",VLOOKUP(CONCATENATE(O162," ",(P162-2)),$W$2:AA162,5,0)))</f>
        <v/>
      </c>
      <c r="Y162" s="40" t="str">
        <f>IF(H162="M",IF(P162&lt;&gt;4,"",VLOOKUP(CONCATENATE(O162," ",(P162-2)),$W$2:AA162,5,0)),IF(P162&lt;&gt;3,"",VLOOKUP(CONCATENATE(O162," ",(P162-1)),$W$2:AA162,5,0)))</f>
        <v/>
      </c>
      <c r="Z162" s="40" t="str">
        <f>IF(H162="M",IF(P162&lt;&gt;4,"",VLOOKUP(CONCATENATE(O162," ",(P162-1)),$W$2:AA162,5,0)),IF(P162&lt;&gt;3,"",VLOOKUP(CONCATENATE(O162," ",(P162)),$W$2:AA162,5,0)))</f>
        <v/>
      </c>
      <c r="AA162" s="40" t="str">
        <f t="shared" si="29"/>
        <v/>
      </c>
    </row>
    <row r="163" spans="1:27" x14ac:dyDescent="0.3">
      <c r="A163" s="78" t="str">
        <f t="shared" si="22"/>
        <v/>
      </c>
      <c r="B163" s="78" t="str">
        <f t="shared" si="23"/>
        <v/>
      </c>
      <c r="C163" s="1">
        <v>162</v>
      </c>
      <c r="E163" s="73"/>
      <c r="F163" t="str">
        <f>IF(D163="","",VLOOKUP(D163,ENTRANTS!$A$1:$H$1000,2,0))</f>
        <v/>
      </c>
      <c r="G163" t="str">
        <f>IF(D163="","",VLOOKUP(D163,ENTRANTS!$A$1:$H$1000,3,0))</f>
        <v/>
      </c>
      <c r="H163" s="1" t="str">
        <f>IF(D163="","",LEFT(VLOOKUP(D163,ENTRANTS!$A$1:$H$1000,5,0),1))</f>
        <v/>
      </c>
      <c r="I163" s="1" t="str">
        <f>IF(D163="","",COUNTIF($H$2:H163,H163))</f>
        <v/>
      </c>
      <c r="J163" s="1" t="str">
        <f>IF(D163="","",VLOOKUP(D163,ENTRANTS!$A$1:$H$1000,4,0))</f>
        <v/>
      </c>
      <c r="K163" s="1" t="str">
        <f>IF(D163="","",COUNTIF($J$2:J163,J163))</f>
        <v/>
      </c>
      <c r="L163" t="str">
        <f>IF(D163="","",VLOOKUP(D163,ENTRANTS!$A$1:$H$1000,6,0))</f>
        <v/>
      </c>
      <c r="M163" s="99" t="str">
        <f t="shared" si="26"/>
        <v/>
      </c>
      <c r="N163" s="38"/>
      <c r="O163" s="5" t="str">
        <f t="shared" si="27"/>
        <v/>
      </c>
      <c r="P163" s="6" t="str">
        <f>IF(D163="","",COUNTIF($O$2:O163,O163))</f>
        <v/>
      </c>
      <c r="Q163" s="7" t="str">
        <f t="shared" si="30"/>
        <v/>
      </c>
      <c r="R163" s="42" t="str">
        <f>IF(AND(P163=4,H163="M",NOT(L163="Unattached")),SUMIF(O$2:O163,O163,I$2:I163),"")</f>
        <v/>
      </c>
      <c r="S163" s="7" t="str">
        <f t="shared" si="31"/>
        <v/>
      </c>
      <c r="T163" s="42" t="str">
        <f>IF(AND(P163=3,H163="F",NOT(L163="Unattached")),SUMIF(O$2:O163,O163,I$2:I163),"")</f>
        <v/>
      </c>
      <c r="U163" s="8" t="str">
        <f t="shared" si="24"/>
        <v/>
      </c>
      <c r="V163" s="8" t="str">
        <f t="shared" si="28"/>
        <v/>
      </c>
      <c r="W163" s="40" t="str">
        <f t="shared" si="25"/>
        <v xml:space="preserve"> </v>
      </c>
      <c r="X163" s="40" t="str">
        <f>IF(H163="M",IF(P163&lt;&gt;4,"",VLOOKUP(CONCATENATE(O163," ",(P163-3)),$W$2:AA163,5,0)),IF(P163&lt;&gt;3,"",VLOOKUP(CONCATENATE(O163," ",(P163-2)),$W$2:AA163,5,0)))</f>
        <v/>
      </c>
      <c r="Y163" s="40" t="str">
        <f>IF(H163="M",IF(P163&lt;&gt;4,"",VLOOKUP(CONCATENATE(O163," ",(P163-2)),$W$2:AA163,5,0)),IF(P163&lt;&gt;3,"",VLOOKUP(CONCATENATE(O163," ",(P163-1)),$W$2:AA163,5,0)))</f>
        <v/>
      </c>
      <c r="Z163" s="40" t="str">
        <f>IF(H163="M",IF(P163&lt;&gt;4,"",VLOOKUP(CONCATENATE(O163," ",(P163-1)),$W$2:AA163,5,0)),IF(P163&lt;&gt;3,"",VLOOKUP(CONCATENATE(O163," ",(P163)),$W$2:AA163,5,0)))</f>
        <v/>
      </c>
      <c r="AA163" s="40" t="str">
        <f t="shared" si="29"/>
        <v/>
      </c>
    </row>
    <row r="164" spans="1:27" x14ac:dyDescent="0.3">
      <c r="A164" s="78" t="str">
        <f t="shared" si="22"/>
        <v/>
      </c>
      <c r="B164" s="78" t="str">
        <f t="shared" si="23"/>
        <v/>
      </c>
      <c r="C164" s="1">
        <v>163</v>
      </c>
      <c r="E164" s="73"/>
      <c r="F164" t="str">
        <f>IF(D164="","",VLOOKUP(D164,ENTRANTS!$A$1:$H$1000,2,0))</f>
        <v/>
      </c>
      <c r="G164" t="str">
        <f>IF(D164="","",VLOOKUP(D164,ENTRANTS!$A$1:$H$1000,3,0))</f>
        <v/>
      </c>
      <c r="H164" s="1" t="str">
        <f>IF(D164="","",LEFT(VLOOKUP(D164,ENTRANTS!$A$1:$H$1000,5,0),1))</f>
        <v/>
      </c>
      <c r="I164" s="1" t="str">
        <f>IF(D164="","",COUNTIF($H$2:H164,H164))</f>
        <v/>
      </c>
      <c r="J164" s="1" t="str">
        <f>IF(D164="","",VLOOKUP(D164,ENTRANTS!$A$1:$H$1000,4,0))</f>
        <v/>
      </c>
      <c r="K164" s="1" t="str">
        <f>IF(D164="","",COUNTIF($J$2:J164,J164))</f>
        <v/>
      </c>
      <c r="L164" t="str">
        <f>IF(D164="","",VLOOKUP(D164,ENTRANTS!$A$1:$H$1000,6,0))</f>
        <v/>
      </c>
      <c r="M164" s="99" t="str">
        <f t="shared" si="26"/>
        <v/>
      </c>
      <c r="N164" s="38"/>
      <c r="O164" s="5" t="str">
        <f t="shared" si="27"/>
        <v/>
      </c>
      <c r="P164" s="6" t="str">
        <f>IF(D164="","",COUNTIF($O$2:O164,O164))</f>
        <v/>
      </c>
      <c r="Q164" s="7" t="str">
        <f t="shared" si="30"/>
        <v/>
      </c>
      <c r="R164" s="42" t="str">
        <f>IF(AND(P164=4,H164="M",NOT(L164="Unattached")),SUMIF(O$2:O164,O164,I$2:I164),"")</f>
        <v/>
      </c>
      <c r="S164" s="7" t="str">
        <f t="shared" si="31"/>
        <v/>
      </c>
      <c r="T164" s="42" t="str">
        <f>IF(AND(P164=3,H164="F",NOT(L164="Unattached")),SUMIF(O$2:O164,O164,I$2:I164),"")</f>
        <v/>
      </c>
      <c r="U164" s="8" t="str">
        <f t="shared" si="24"/>
        <v/>
      </c>
      <c r="V164" s="8" t="str">
        <f t="shared" si="28"/>
        <v/>
      </c>
      <c r="W164" s="40" t="str">
        <f t="shared" si="25"/>
        <v xml:space="preserve"> </v>
      </c>
      <c r="X164" s="40" t="str">
        <f>IF(H164="M",IF(P164&lt;&gt;4,"",VLOOKUP(CONCATENATE(O164," ",(P164-3)),$W$2:AA164,5,0)),IF(P164&lt;&gt;3,"",VLOOKUP(CONCATENATE(O164," ",(P164-2)),$W$2:AA164,5,0)))</f>
        <v/>
      </c>
      <c r="Y164" s="40" t="str">
        <f>IF(H164="M",IF(P164&lt;&gt;4,"",VLOOKUP(CONCATENATE(O164," ",(P164-2)),$W$2:AA164,5,0)),IF(P164&lt;&gt;3,"",VLOOKUP(CONCATENATE(O164," ",(P164-1)),$W$2:AA164,5,0)))</f>
        <v/>
      </c>
      <c r="Z164" s="40" t="str">
        <f>IF(H164="M",IF(P164&lt;&gt;4,"",VLOOKUP(CONCATENATE(O164," ",(P164-1)),$W$2:AA164,5,0)),IF(P164&lt;&gt;3,"",VLOOKUP(CONCATENATE(O164," ",(P164)),$W$2:AA164,5,0)))</f>
        <v/>
      </c>
      <c r="AA164" s="40" t="str">
        <f t="shared" si="29"/>
        <v/>
      </c>
    </row>
    <row r="165" spans="1:27" x14ac:dyDescent="0.3">
      <c r="A165" s="78" t="str">
        <f t="shared" si="22"/>
        <v/>
      </c>
      <c r="B165" s="78" t="str">
        <f t="shared" si="23"/>
        <v/>
      </c>
      <c r="C165" s="1">
        <v>164</v>
      </c>
      <c r="E165" s="73"/>
      <c r="F165" t="str">
        <f>IF(D165="","",VLOOKUP(D165,ENTRANTS!$A$1:$H$1000,2,0))</f>
        <v/>
      </c>
      <c r="G165" t="str">
        <f>IF(D165="","",VLOOKUP(D165,ENTRANTS!$A$1:$H$1000,3,0))</f>
        <v/>
      </c>
      <c r="H165" s="1" t="str">
        <f>IF(D165="","",LEFT(VLOOKUP(D165,ENTRANTS!$A$1:$H$1000,5,0),1))</f>
        <v/>
      </c>
      <c r="I165" s="1" t="str">
        <f>IF(D165="","",COUNTIF($H$2:H165,H165))</f>
        <v/>
      </c>
      <c r="J165" s="1" t="str">
        <f>IF(D165="","",VLOOKUP(D165,ENTRANTS!$A$1:$H$1000,4,0))</f>
        <v/>
      </c>
      <c r="K165" s="1" t="str">
        <f>IF(D165="","",COUNTIF($J$2:J165,J165))</f>
        <v/>
      </c>
      <c r="L165" t="str">
        <f>IF(D165="","",VLOOKUP(D165,ENTRANTS!$A$1:$H$1000,6,0))</f>
        <v/>
      </c>
      <c r="M165" s="99" t="str">
        <f t="shared" si="26"/>
        <v/>
      </c>
      <c r="N165" s="38"/>
      <c r="O165" s="5" t="str">
        <f t="shared" si="27"/>
        <v/>
      </c>
      <c r="P165" s="6" t="str">
        <f>IF(D165="","",COUNTIF($O$2:O165,O165))</f>
        <v/>
      </c>
      <c r="Q165" s="7" t="str">
        <f t="shared" si="30"/>
        <v/>
      </c>
      <c r="R165" s="42" t="str">
        <f>IF(AND(P165=4,H165="M",NOT(L165="Unattached")),SUMIF(O$2:O165,O165,I$2:I165),"")</f>
        <v/>
      </c>
      <c r="S165" s="7" t="str">
        <f t="shared" si="31"/>
        <v/>
      </c>
      <c r="T165" s="42" t="str">
        <f>IF(AND(P165=3,H165="F",NOT(L165="Unattached")),SUMIF(O$2:O165,O165,I$2:I165),"")</f>
        <v/>
      </c>
      <c r="U165" s="8" t="str">
        <f t="shared" si="24"/>
        <v/>
      </c>
      <c r="V165" s="8" t="str">
        <f t="shared" si="28"/>
        <v/>
      </c>
      <c r="W165" s="40" t="str">
        <f t="shared" si="25"/>
        <v xml:space="preserve"> </v>
      </c>
      <c r="X165" s="40" t="str">
        <f>IF(H165="M",IF(P165&lt;&gt;4,"",VLOOKUP(CONCATENATE(O165," ",(P165-3)),$W$2:AA165,5,0)),IF(P165&lt;&gt;3,"",VLOOKUP(CONCATENATE(O165," ",(P165-2)),$W$2:AA165,5,0)))</f>
        <v/>
      </c>
      <c r="Y165" s="40" t="str">
        <f>IF(H165="M",IF(P165&lt;&gt;4,"",VLOOKUP(CONCATENATE(O165," ",(P165-2)),$W$2:AA165,5,0)),IF(P165&lt;&gt;3,"",VLOOKUP(CONCATENATE(O165," ",(P165-1)),$W$2:AA165,5,0)))</f>
        <v/>
      </c>
      <c r="Z165" s="40" t="str">
        <f>IF(H165="M",IF(P165&lt;&gt;4,"",VLOOKUP(CONCATENATE(O165," ",(P165-1)),$W$2:AA165,5,0)),IF(P165&lt;&gt;3,"",VLOOKUP(CONCATENATE(O165," ",(P165)),$W$2:AA165,5,0)))</f>
        <v/>
      </c>
      <c r="AA165" s="40" t="str">
        <f t="shared" si="29"/>
        <v/>
      </c>
    </row>
    <row r="166" spans="1:27" x14ac:dyDescent="0.3">
      <c r="A166" s="78" t="str">
        <f t="shared" si="22"/>
        <v/>
      </c>
      <c r="B166" s="78" t="str">
        <f t="shared" si="23"/>
        <v/>
      </c>
      <c r="C166" s="1">
        <v>165</v>
      </c>
      <c r="E166" s="73"/>
      <c r="F166" t="str">
        <f>IF(D166="","",VLOOKUP(D166,ENTRANTS!$A$1:$H$1000,2,0))</f>
        <v/>
      </c>
      <c r="G166" t="str">
        <f>IF(D166="","",VLOOKUP(D166,ENTRANTS!$A$1:$H$1000,3,0))</f>
        <v/>
      </c>
      <c r="H166" s="1" t="str">
        <f>IF(D166="","",LEFT(VLOOKUP(D166,ENTRANTS!$A$1:$H$1000,5,0),1))</f>
        <v/>
      </c>
      <c r="I166" s="1" t="str">
        <f>IF(D166="","",COUNTIF($H$2:H166,H166))</f>
        <v/>
      </c>
      <c r="J166" s="1" t="str">
        <f>IF(D166="","",VLOOKUP(D166,ENTRANTS!$A$1:$H$1000,4,0))</f>
        <v/>
      </c>
      <c r="K166" s="1" t="str">
        <f>IF(D166="","",COUNTIF($J$2:J166,J166))</f>
        <v/>
      </c>
      <c r="L166" t="str">
        <f>IF(D166="","",VLOOKUP(D166,ENTRANTS!$A$1:$H$1000,6,0))</f>
        <v/>
      </c>
      <c r="M166" s="99" t="str">
        <f t="shared" si="26"/>
        <v/>
      </c>
      <c r="N166" s="38"/>
      <c r="O166" s="5" t="str">
        <f t="shared" si="27"/>
        <v/>
      </c>
      <c r="P166" s="6" t="str">
        <f>IF(D166="","",COUNTIF($O$2:O166,O166))</f>
        <v/>
      </c>
      <c r="Q166" s="7" t="str">
        <f t="shared" si="30"/>
        <v/>
      </c>
      <c r="R166" s="42" t="str">
        <f>IF(AND(P166=4,H166="M",NOT(L166="Unattached")),SUMIF(O$2:O166,O166,I$2:I166),"")</f>
        <v/>
      </c>
      <c r="S166" s="7" t="str">
        <f t="shared" si="31"/>
        <v/>
      </c>
      <c r="T166" s="42" t="str">
        <f>IF(AND(P166=3,H166="F",NOT(L166="Unattached")),SUMIF(O$2:O166,O166,I$2:I166),"")</f>
        <v/>
      </c>
      <c r="U166" s="8" t="str">
        <f t="shared" si="24"/>
        <v/>
      </c>
      <c r="V166" s="8" t="str">
        <f t="shared" si="28"/>
        <v/>
      </c>
      <c r="W166" s="40" t="str">
        <f t="shared" si="25"/>
        <v xml:space="preserve"> </v>
      </c>
      <c r="X166" s="40" t="str">
        <f>IF(H166="M",IF(P166&lt;&gt;4,"",VLOOKUP(CONCATENATE(O166," ",(P166-3)),$W$2:AA166,5,0)),IF(P166&lt;&gt;3,"",VLOOKUP(CONCATENATE(O166," ",(P166-2)),$W$2:AA166,5,0)))</f>
        <v/>
      </c>
      <c r="Y166" s="40" t="str">
        <f>IF(H166="M",IF(P166&lt;&gt;4,"",VLOOKUP(CONCATENATE(O166," ",(P166-2)),$W$2:AA166,5,0)),IF(P166&lt;&gt;3,"",VLOOKUP(CONCATENATE(O166," ",(P166-1)),$W$2:AA166,5,0)))</f>
        <v/>
      </c>
      <c r="Z166" s="40" t="str">
        <f>IF(H166="M",IF(P166&lt;&gt;4,"",VLOOKUP(CONCATENATE(O166," ",(P166-1)),$W$2:AA166,5,0)),IF(P166&lt;&gt;3,"",VLOOKUP(CONCATENATE(O166," ",(P166)),$W$2:AA166,5,0)))</f>
        <v/>
      </c>
      <c r="AA166" s="40" t="str">
        <f t="shared" si="29"/>
        <v/>
      </c>
    </row>
    <row r="167" spans="1:27" x14ac:dyDescent="0.3">
      <c r="A167" s="78" t="str">
        <f t="shared" si="22"/>
        <v/>
      </c>
      <c r="B167" s="78" t="str">
        <f t="shared" si="23"/>
        <v/>
      </c>
      <c r="C167" s="1">
        <v>166</v>
      </c>
      <c r="E167" s="73"/>
      <c r="F167" t="str">
        <f>IF(D167="","",VLOOKUP(D167,ENTRANTS!$A$1:$H$1000,2,0))</f>
        <v/>
      </c>
      <c r="G167" t="str">
        <f>IF(D167="","",VLOOKUP(D167,ENTRANTS!$A$1:$H$1000,3,0))</f>
        <v/>
      </c>
      <c r="H167" s="1" t="str">
        <f>IF(D167="","",LEFT(VLOOKUP(D167,ENTRANTS!$A$1:$H$1000,5,0),1))</f>
        <v/>
      </c>
      <c r="I167" s="1" t="str">
        <f>IF(D167="","",COUNTIF($H$2:H167,H167))</f>
        <v/>
      </c>
      <c r="J167" s="1" t="str">
        <f>IF(D167="","",VLOOKUP(D167,ENTRANTS!$A$1:$H$1000,4,0))</f>
        <v/>
      </c>
      <c r="K167" s="1" t="str">
        <f>IF(D167="","",COUNTIF($J$2:J167,J167))</f>
        <v/>
      </c>
      <c r="L167" t="str">
        <f>IF(D167="","",VLOOKUP(D167,ENTRANTS!$A$1:$H$1000,6,0))</f>
        <v/>
      </c>
      <c r="M167" s="99" t="str">
        <f t="shared" si="26"/>
        <v/>
      </c>
      <c r="N167" s="38"/>
      <c r="O167" s="5" t="str">
        <f t="shared" si="27"/>
        <v/>
      </c>
      <c r="P167" s="6" t="str">
        <f>IF(D167="","",COUNTIF($O$2:O167,O167))</f>
        <v/>
      </c>
      <c r="Q167" s="7" t="str">
        <f t="shared" si="30"/>
        <v/>
      </c>
      <c r="R167" s="42" t="str">
        <f>IF(AND(P167=4,H167="M",NOT(L167="Unattached")),SUMIF(O$2:O167,O167,I$2:I167),"")</f>
        <v/>
      </c>
      <c r="S167" s="7" t="str">
        <f t="shared" si="31"/>
        <v/>
      </c>
      <c r="T167" s="42" t="str">
        <f>IF(AND(P167=3,H167="F",NOT(L167="Unattached")),SUMIF(O$2:O167,O167,I$2:I167),"")</f>
        <v/>
      </c>
      <c r="U167" s="8" t="str">
        <f t="shared" si="24"/>
        <v/>
      </c>
      <c r="V167" s="8" t="str">
        <f t="shared" si="28"/>
        <v/>
      </c>
      <c r="W167" s="40" t="str">
        <f t="shared" si="25"/>
        <v xml:space="preserve"> </v>
      </c>
      <c r="X167" s="40" t="str">
        <f>IF(H167="M",IF(P167&lt;&gt;4,"",VLOOKUP(CONCATENATE(O167," ",(P167-3)),$W$2:AA167,5,0)),IF(P167&lt;&gt;3,"",VLOOKUP(CONCATENATE(O167," ",(P167-2)),$W$2:AA167,5,0)))</f>
        <v/>
      </c>
      <c r="Y167" s="40" t="str">
        <f>IF(H167="M",IF(P167&lt;&gt;4,"",VLOOKUP(CONCATENATE(O167," ",(P167-2)),$W$2:AA167,5,0)),IF(P167&lt;&gt;3,"",VLOOKUP(CONCATENATE(O167," ",(P167-1)),$W$2:AA167,5,0)))</f>
        <v/>
      </c>
      <c r="Z167" s="40" t="str">
        <f>IF(H167="M",IF(P167&lt;&gt;4,"",VLOOKUP(CONCATENATE(O167," ",(P167-1)),$W$2:AA167,5,0)),IF(P167&lt;&gt;3,"",VLOOKUP(CONCATENATE(O167," ",(P167)),$W$2:AA167,5,0)))</f>
        <v/>
      </c>
      <c r="AA167" s="40" t="str">
        <f t="shared" si="29"/>
        <v/>
      </c>
    </row>
    <row r="168" spans="1:27" x14ac:dyDescent="0.3">
      <c r="A168" s="78" t="str">
        <f t="shared" si="22"/>
        <v/>
      </c>
      <c r="B168" s="78" t="str">
        <f t="shared" si="23"/>
        <v/>
      </c>
      <c r="C168" s="1">
        <v>167</v>
      </c>
      <c r="E168" s="73"/>
      <c r="F168" t="str">
        <f>IF(D168="","",VLOOKUP(D168,ENTRANTS!$A$1:$H$1000,2,0))</f>
        <v/>
      </c>
      <c r="G168" t="str">
        <f>IF(D168="","",VLOOKUP(D168,ENTRANTS!$A$1:$H$1000,3,0))</f>
        <v/>
      </c>
      <c r="H168" s="1" t="str">
        <f>IF(D168="","",LEFT(VLOOKUP(D168,ENTRANTS!$A$1:$H$1000,5,0),1))</f>
        <v/>
      </c>
      <c r="I168" s="1" t="str">
        <f>IF(D168="","",COUNTIF($H$2:H168,H168))</f>
        <v/>
      </c>
      <c r="J168" s="1" t="str">
        <f>IF(D168="","",VLOOKUP(D168,ENTRANTS!$A$1:$H$1000,4,0))</f>
        <v/>
      </c>
      <c r="K168" s="1" t="str">
        <f>IF(D168="","",COUNTIF($J$2:J168,J168))</f>
        <v/>
      </c>
      <c r="L168" t="str">
        <f>IF(D168="","",VLOOKUP(D168,ENTRANTS!$A$1:$H$1000,6,0))</f>
        <v/>
      </c>
      <c r="M168" s="99" t="str">
        <f t="shared" si="26"/>
        <v/>
      </c>
      <c r="N168" s="38"/>
      <c r="O168" s="5" t="str">
        <f t="shared" si="27"/>
        <v/>
      </c>
      <c r="P168" s="6" t="str">
        <f>IF(D168="","",COUNTIF($O$2:O168,O168))</f>
        <v/>
      </c>
      <c r="Q168" s="7" t="str">
        <f t="shared" si="30"/>
        <v/>
      </c>
      <c r="R168" s="42" t="str">
        <f>IF(AND(P168=4,H168="M",NOT(L168="Unattached")),SUMIF(O$2:O168,O168,I$2:I168),"")</f>
        <v/>
      </c>
      <c r="S168" s="7" t="str">
        <f t="shared" si="31"/>
        <v/>
      </c>
      <c r="T168" s="42" t="str">
        <f>IF(AND(P168=3,H168="F",NOT(L168="Unattached")),SUMIF(O$2:O168,O168,I$2:I168),"")</f>
        <v/>
      </c>
      <c r="U168" s="8" t="str">
        <f t="shared" si="24"/>
        <v/>
      </c>
      <c r="V168" s="8" t="str">
        <f t="shared" si="28"/>
        <v/>
      </c>
      <c r="W168" s="40" t="str">
        <f t="shared" si="25"/>
        <v xml:space="preserve"> </v>
      </c>
      <c r="X168" s="40" t="str">
        <f>IF(H168="M",IF(P168&lt;&gt;4,"",VLOOKUP(CONCATENATE(O168," ",(P168-3)),$W$2:AA168,5,0)),IF(P168&lt;&gt;3,"",VLOOKUP(CONCATENATE(O168," ",(P168-2)),$W$2:AA168,5,0)))</f>
        <v/>
      </c>
      <c r="Y168" s="40" t="str">
        <f>IF(H168="M",IF(P168&lt;&gt;4,"",VLOOKUP(CONCATENATE(O168," ",(P168-2)),$W$2:AA168,5,0)),IF(P168&lt;&gt;3,"",VLOOKUP(CONCATENATE(O168," ",(P168-1)),$W$2:AA168,5,0)))</f>
        <v/>
      </c>
      <c r="Z168" s="40" t="str">
        <f>IF(H168="M",IF(P168&lt;&gt;4,"",VLOOKUP(CONCATENATE(O168," ",(P168-1)),$W$2:AA168,5,0)),IF(P168&lt;&gt;3,"",VLOOKUP(CONCATENATE(O168," ",(P168)),$W$2:AA168,5,0)))</f>
        <v/>
      </c>
      <c r="AA168" s="40" t="str">
        <f t="shared" si="29"/>
        <v/>
      </c>
    </row>
    <row r="169" spans="1:27" x14ac:dyDescent="0.3">
      <c r="A169" s="78" t="str">
        <f t="shared" si="22"/>
        <v/>
      </c>
      <c r="B169" s="78" t="str">
        <f t="shared" si="23"/>
        <v/>
      </c>
      <c r="C169" s="1">
        <v>168</v>
      </c>
      <c r="E169" s="73"/>
      <c r="F169" t="str">
        <f>IF(D169="","",VLOOKUP(D169,ENTRANTS!$A$1:$H$1000,2,0))</f>
        <v/>
      </c>
      <c r="G169" t="str">
        <f>IF(D169="","",VLOOKUP(D169,ENTRANTS!$A$1:$H$1000,3,0))</f>
        <v/>
      </c>
      <c r="H169" s="1" t="str">
        <f>IF(D169="","",LEFT(VLOOKUP(D169,ENTRANTS!$A$1:$H$1000,5,0),1))</f>
        <v/>
      </c>
      <c r="I169" s="1" t="str">
        <f>IF(D169="","",COUNTIF($H$2:H169,H169))</f>
        <v/>
      </c>
      <c r="J169" s="1" t="str">
        <f>IF(D169="","",VLOOKUP(D169,ENTRANTS!$A$1:$H$1000,4,0))</f>
        <v/>
      </c>
      <c r="K169" s="1" t="str">
        <f>IF(D169="","",COUNTIF($J$2:J169,J169))</f>
        <v/>
      </c>
      <c r="L169" t="str">
        <f>IF(D169="","",VLOOKUP(D169,ENTRANTS!$A$1:$H$1000,6,0))</f>
        <v/>
      </c>
      <c r="M169" s="99" t="str">
        <f t="shared" si="26"/>
        <v/>
      </c>
      <c r="N169" s="38"/>
      <c r="O169" s="5" t="str">
        <f t="shared" si="27"/>
        <v/>
      </c>
      <c r="P169" s="6" t="str">
        <f>IF(D169="","",COUNTIF($O$2:O169,O169))</f>
        <v/>
      </c>
      <c r="Q169" s="7" t="str">
        <f t="shared" si="30"/>
        <v/>
      </c>
      <c r="R169" s="42" t="str">
        <f>IF(AND(P169=4,H169="M",NOT(L169="Unattached")),SUMIF(O$2:O169,O169,I$2:I169),"")</f>
        <v/>
      </c>
      <c r="S169" s="7" t="str">
        <f t="shared" si="31"/>
        <v/>
      </c>
      <c r="T169" s="42" t="str">
        <f>IF(AND(P169=3,H169="F",NOT(L169="Unattached")),SUMIF(O$2:O169,O169,I$2:I169),"")</f>
        <v/>
      </c>
      <c r="U169" s="8" t="str">
        <f t="shared" si="24"/>
        <v/>
      </c>
      <c r="V169" s="8" t="str">
        <f t="shared" si="28"/>
        <v/>
      </c>
      <c r="W169" s="40" t="str">
        <f t="shared" si="25"/>
        <v xml:space="preserve"> </v>
      </c>
      <c r="X169" s="40" t="str">
        <f>IF(H169="M",IF(P169&lt;&gt;4,"",VLOOKUP(CONCATENATE(O169," ",(P169-3)),$W$2:AA169,5,0)),IF(P169&lt;&gt;3,"",VLOOKUP(CONCATENATE(O169," ",(P169-2)),$W$2:AA169,5,0)))</f>
        <v/>
      </c>
      <c r="Y169" s="40" t="str">
        <f>IF(H169="M",IF(P169&lt;&gt;4,"",VLOOKUP(CONCATENATE(O169," ",(P169-2)),$W$2:AA169,5,0)),IF(P169&lt;&gt;3,"",VLOOKUP(CONCATENATE(O169," ",(P169-1)),$W$2:AA169,5,0)))</f>
        <v/>
      </c>
      <c r="Z169" s="40" t="str">
        <f>IF(H169="M",IF(P169&lt;&gt;4,"",VLOOKUP(CONCATENATE(O169," ",(P169-1)),$W$2:AA169,5,0)),IF(P169&lt;&gt;3,"",VLOOKUP(CONCATENATE(O169," ",(P169)),$W$2:AA169,5,0)))</f>
        <v/>
      </c>
      <c r="AA169" s="40" t="str">
        <f t="shared" si="29"/>
        <v/>
      </c>
    </row>
    <row r="170" spans="1:27" x14ac:dyDescent="0.3">
      <c r="A170" s="78" t="str">
        <f t="shared" si="22"/>
        <v/>
      </c>
      <c r="B170" s="78" t="str">
        <f t="shared" si="23"/>
        <v/>
      </c>
      <c r="C170" s="1">
        <v>169</v>
      </c>
      <c r="E170" s="73"/>
      <c r="F170" t="str">
        <f>IF(D170="","",VLOOKUP(D170,ENTRANTS!$A$1:$H$1000,2,0))</f>
        <v/>
      </c>
      <c r="G170" t="str">
        <f>IF(D170="","",VLOOKUP(D170,ENTRANTS!$A$1:$H$1000,3,0))</f>
        <v/>
      </c>
      <c r="H170" s="1" t="str">
        <f>IF(D170="","",LEFT(VLOOKUP(D170,ENTRANTS!$A$1:$H$1000,5,0),1))</f>
        <v/>
      </c>
      <c r="I170" s="1" t="str">
        <f>IF(D170="","",COUNTIF($H$2:H170,H170))</f>
        <v/>
      </c>
      <c r="J170" s="1" t="str">
        <f>IF(D170="","",VLOOKUP(D170,ENTRANTS!$A$1:$H$1000,4,0))</f>
        <v/>
      </c>
      <c r="K170" s="1" t="str">
        <f>IF(D170="","",COUNTIF($J$2:J170,J170))</f>
        <v/>
      </c>
      <c r="L170" t="str">
        <f>IF(D170="","",VLOOKUP(D170,ENTRANTS!$A$1:$H$1000,6,0))</f>
        <v/>
      </c>
      <c r="M170" s="99" t="str">
        <f t="shared" si="26"/>
        <v/>
      </c>
      <c r="N170" s="38"/>
      <c r="O170" s="5" t="str">
        <f t="shared" si="27"/>
        <v/>
      </c>
      <c r="P170" s="6" t="str">
        <f>IF(D170="","",COUNTIF($O$2:O170,O170))</f>
        <v/>
      </c>
      <c r="Q170" s="7" t="str">
        <f t="shared" si="30"/>
        <v/>
      </c>
      <c r="R170" s="42" t="str">
        <f>IF(AND(P170=4,H170="M",NOT(L170="Unattached")),SUMIF(O$2:O170,O170,I$2:I170),"")</f>
        <v/>
      </c>
      <c r="S170" s="7" t="str">
        <f t="shared" si="31"/>
        <v/>
      </c>
      <c r="T170" s="42" t="str">
        <f>IF(AND(P170=3,H170="F",NOT(L170="Unattached")),SUMIF(O$2:O170,O170,I$2:I170),"")</f>
        <v/>
      </c>
      <c r="U170" s="8" t="str">
        <f t="shared" si="24"/>
        <v/>
      </c>
      <c r="V170" s="8" t="str">
        <f t="shared" si="28"/>
        <v/>
      </c>
      <c r="W170" s="40" t="str">
        <f t="shared" si="25"/>
        <v xml:space="preserve"> </v>
      </c>
      <c r="X170" s="40" t="str">
        <f>IF(H170="M",IF(P170&lt;&gt;4,"",VLOOKUP(CONCATENATE(O170," ",(P170-3)),$W$2:AA170,5,0)),IF(P170&lt;&gt;3,"",VLOOKUP(CONCATENATE(O170," ",(P170-2)),$W$2:AA170,5,0)))</f>
        <v/>
      </c>
      <c r="Y170" s="40" t="str">
        <f>IF(H170="M",IF(P170&lt;&gt;4,"",VLOOKUP(CONCATENATE(O170," ",(P170-2)),$W$2:AA170,5,0)),IF(P170&lt;&gt;3,"",VLOOKUP(CONCATENATE(O170," ",(P170-1)),$W$2:AA170,5,0)))</f>
        <v/>
      </c>
      <c r="Z170" s="40" t="str">
        <f>IF(H170="M",IF(P170&lt;&gt;4,"",VLOOKUP(CONCATENATE(O170," ",(P170-1)),$W$2:AA170,5,0)),IF(P170&lt;&gt;3,"",VLOOKUP(CONCATENATE(O170," ",(P170)),$W$2:AA170,5,0)))</f>
        <v/>
      </c>
      <c r="AA170" s="40" t="str">
        <f t="shared" si="29"/>
        <v/>
      </c>
    </row>
    <row r="171" spans="1:27" x14ac:dyDescent="0.3">
      <c r="A171" s="78" t="str">
        <f t="shared" si="22"/>
        <v/>
      </c>
      <c r="B171" s="78" t="str">
        <f t="shared" si="23"/>
        <v/>
      </c>
      <c r="C171" s="1">
        <v>170</v>
      </c>
      <c r="E171" s="73"/>
      <c r="F171" t="str">
        <f>IF(D171="","",VLOOKUP(D171,ENTRANTS!$A$1:$H$1000,2,0))</f>
        <v/>
      </c>
      <c r="G171" t="str">
        <f>IF(D171="","",VLOOKUP(D171,ENTRANTS!$A$1:$H$1000,3,0))</f>
        <v/>
      </c>
      <c r="H171" s="1" t="str">
        <f>IF(D171="","",LEFT(VLOOKUP(D171,ENTRANTS!$A$1:$H$1000,5,0),1))</f>
        <v/>
      </c>
      <c r="I171" s="1" t="str">
        <f>IF(D171="","",COUNTIF($H$2:H171,H171))</f>
        <v/>
      </c>
      <c r="J171" s="1" t="str">
        <f>IF(D171="","",VLOOKUP(D171,ENTRANTS!$A$1:$H$1000,4,0))</f>
        <v/>
      </c>
      <c r="K171" s="1" t="str">
        <f>IF(D171="","",COUNTIF($J$2:J171,J171))</f>
        <v/>
      </c>
      <c r="L171" t="str">
        <f>IF(D171="","",VLOOKUP(D171,ENTRANTS!$A$1:$H$1000,6,0))</f>
        <v/>
      </c>
      <c r="M171" s="99" t="str">
        <f t="shared" si="26"/>
        <v/>
      </c>
      <c r="N171" s="38"/>
      <c r="O171" s="5" t="str">
        <f t="shared" si="27"/>
        <v/>
      </c>
      <c r="P171" s="6" t="str">
        <f>IF(D171="","",COUNTIF($O$2:O171,O171))</f>
        <v/>
      </c>
      <c r="Q171" s="7" t="str">
        <f t="shared" si="30"/>
        <v/>
      </c>
      <c r="R171" s="42" t="str">
        <f>IF(AND(P171=4,H171="M",NOT(L171="Unattached")),SUMIF(O$2:O171,O171,I$2:I171),"")</f>
        <v/>
      </c>
      <c r="S171" s="7" t="str">
        <f t="shared" si="31"/>
        <v/>
      </c>
      <c r="T171" s="42" t="str">
        <f>IF(AND(P171=3,H171="F",NOT(L171="Unattached")),SUMIF(O$2:O171,O171,I$2:I171),"")</f>
        <v/>
      </c>
      <c r="U171" s="8" t="str">
        <f t="shared" si="24"/>
        <v/>
      </c>
      <c r="V171" s="8" t="str">
        <f t="shared" si="28"/>
        <v/>
      </c>
      <c r="W171" s="40" t="str">
        <f t="shared" si="25"/>
        <v xml:space="preserve"> </v>
      </c>
      <c r="X171" s="40" t="str">
        <f>IF(H171="M",IF(P171&lt;&gt;4,"",VLOOKUP(CONCATENATE(O171," ",(P171-3)),$W$2:AA171,5,0)),IF(P171&lt;&gt;3,"",VLOOKUP(CONCATENATE(O171," ",(P171-2)),$W$2:AA171,5,0)))</f>
        <v/>
      </c>
      <c r="Y171" s="40" t="str">
        <f>IF(H171="M",IF(P171&lt;&gt;4,"",VLOOKUP(CONCATENATE(O171," ",(P171-2)),$W$2:AA171,5,0)),IF(P171&lt;&gt;3,"",VLOOKUP(CONCATENATE(O171," ",(P171-1)),$W$2:AA171,5,0)))</f>
        <v/>
      </c>
      <c r="Z171" s="40" t="str">
        <f>IF(H171="M",IF(P171&lt;&gt;4,"",VLOOKUP(CONCATENATE(O171," ",(P171-1)),$W$2:AA171,5,0)),IF(P171&lt;&gt;3,"",VLOOKUP(CONCATENATE(O171," ",(P171)),$W$2:AA171,5,0)))</f>
        <v/>
      </c>
      <c r="AA171" s="40" t="str">
        <f t="shared" si="29"/>
        <v/>
      </c>
    </row>
    <row r="172" spans="1:27" x14ac:dyDescent="0.3">
      <c r="A172" s="78" t="str">
        <f t="shared" si="22"/>
        <v/>
      </c>
      <c r="B172" s="78" t="str">
        <f t="shared" si="23"/>
        <v/>
      </c>
      <c r="C172" s="1">
        <v>171</v>
      </c>
      <c r="E172" s="73"/>
      <c r="F172" t="str">
        <f>IF(D172="","",VLOOKUP(D172,ENTRANTS!$A$1:$H$1000,2,0))</f>
        <v/>
      </c>
      <c r="G172" t="str">
        <f>IF(D172="","",VLOOKUP(D172,ENTRANTS!$A$1:$H$1000,3,0))</f>
        <v/>
      </c>
      <c r="H172" s="1" t="str">
        <f>IF(D172="","",LEFT(VLOOKUP(D172,ENTRANTS!$A$1:$H$1000,5,0),1))</f>
        <v/>
      </c>
      <c r="I172" s="1" t="str">
        <f>IF(D172="","",COUNTIF($H$2:H172,H172))</f>
        <v/>
      </c>
      <c r="J172" s="1" t="str">
        <f>IF(D172="","",VLOOKUP(D172,ENTRANTS!$A$1:$H$1000,4,0))</f>
        <v/>
      </c>
      <c r="K172" s="1" t="str">
        <f>IF(D172="","",COUNTIF($J$2:J172,J172))</f>
        <v/>
      </c>
      <c r="L172" t="str">
        <f>IF(D172="","",VLOOKUP(D172,ENTRANTS!$A$1:$H$1000,6,0))</f>
        <v/>
      </c>
      <c r="M172" s="99" t="str">
        <f t="shared" si="26"/>
        <v/>
      </c>
      <c r="N172" s="38"/>
      <c r="O172" s="5" t="str">
        <f t="shared" si="27"/>
        <v/>
      </c>
      <c r="P172" s="6" t="str">
        <f>IF(D172="","",COUNTIF($O$2:O172,O172))</f>
        <v/>
      </c>
      <c r="Q172" s="7" t="str">
        <f t="shared" si="30"/>
        <v/>
      </c>
      <c r="R172" s="42" t="str">
        <f>IF(AND(P172=4,H172="M",NOT(L172="Unattached")),SUMIF(O$2:O172,O172,I$2:I172),"")</f>
        <v/>
      </c>
      <c r="S172" s="7" t="str">
        <f t="shared" si="31"/>
        <v/>
      </c>
      <c r="T172" s="42" t="str">
        <f>IF(AND(P172=3,H172="F",NOT(L172="Unattached")),SUMIF(O$2:O172,O172,I$2:I172),"")</f>
        <v/>
      </c>
      <c r="U172" s="8" t="str">
        <f t="shared" si="24"/>
        <v/>
      </c>
      <c r="V172" s="8" t="str">
        <f t="shared" si="28"/>
        <v/>
      </c>
      <c r="W172" s="40" t="str">
        <f t="shared" si="25"/>
        <v xml:space="preserve"> </v>
      </c>
      <c r="X172" s="40" t="str">
        <f>IF(H172="M",IF(P172&lt;&gt;4,"",VLOOKUP(CONCATENATE(O172," ",(P172-3)),$W$2:AA172,5,0)),IF(P172&lt;&gt;3,"",VLOOKUP(CONCATENATE(O172," ",(P172-2)),$W$2:AA172,5,0)))</f>
        <v/>
      </c>
      <c r="Y172" s="40" t="str">
        <f>IF(H172="M",IF(P172&lt;&gt;4,"",VLOOKUP(CONCATENATE(O172," ",(P172-2)),$W$2:AA172,5,0)),IF(P172&lt;&gt;3,"",VLOOKUP(CONCATENATE(O172," ",(P172-1)),$W$2:AA172,5,0)))</f>
        <v/>
      </c>
      <c r="Z172" s="40" t="str">
        <f>IF(H172="M",IF(P172&lt;&gt;4,"",VLOOKUP(CONCATENATE(O172," ",(P172-1)),$W$2:AA172,5,0)),IF(P172&lt;&gt;3,"",VLOOKUP(CONCATENATE(O172," ",(P172)),$W$2:AA172,5,0)))</f>
        <v/>
      </c>
      <c r="AA172" s="40" t="str">
        <f t="shared" si="29"/>
        <v/>
      </c>
    </row>
    <row r="173" spans="1:27" x14ac:dyDescent="0.3">
      <c r="A173" s="78" t="str">
        <f t="shared" si="22"/>
        <v/>
      </c>
      <c r="B173" s="78" t="str">
        <f t="shared" si="23"/>
        <v/>
      </c>
      <c r="C173" s="1">
        <v>172</v>
      </c>
      <c r="E173" s="73"/>
      <c r="F173" t="str">
        <f>IF(D173="","",VLOOKUP(D173,ENTRANTS!$A$1:$H$1000,2,0))</f>
        <v/>
      </c>
      <c r="G173" t="str">
        <f>IF(D173="","",VLOOKUP(D173,ENTRANTS!$A$1:$H$1000,3,0))</f>
        <v/>
      </c>
      <c r="H173" s="1" t="str">
        <f>IF(D173="","",LEFT(VLOOKUP(D173,ENTRANTS!$A$1:$H$1000,5,0),1))</f>
        <v/>
      </c>
      <c r="I173" s="1" t="str">
        <f>IF(D173="","",COUNTIF($H$2:H173,H173))</f>
        <v/>
      </c>
      <c r="J173" s="1" t="str">
        <f>IF(D173="","",VLOOKUP(D173,ENTRANTS!$A$1:$H$1000,4,0))</f>
        <v/>
      </c>
      <c r="K173" s="1" t="str">
        <f>IF(D173="","",COUNTIF($J$2:J173,J173))</f>
        <v/>
      </c>
      <c r="L173" t="str">
        <f>IF(D173="","",VLOOKUP(D173,ENTRANTS!$A$1:$H$1000,6,0))</f>
        <v/>
      </c>
      <c r="M173" s="99" t="str">
        <f t="shared" si="26"/>
        <v/>
      </c>
      <c r="N173" s="38"/>
      <c r="O173" s="5" t="str">
        <f t="shared" si="27"/>
        <v/>
      </c>
      <c r="P173" s="6" t="str">
        <f>IF(D173="","",COUNTIF($O$2:O173,O173))</f>
        <v/>
      </c>
      <c r="Q173" s="7" t="str">
        <f t="shared" si="30"/>
        <v/>
      </c>
      <c r="R173" s="42" t="str">
        <f>IF(AND(P173=4,H173="M",NOT(L173="Unattached")),SUMIF(O$2:O173,O173,I$2:I173),"")</f>
        <v/>
      </c>
      <c r="S173" s="7" t="str">
        <f t="shared" si="31"/>
        <v/>
      </c>
      <c r="T173" s="42" t="str">
        <f>IF(AND(P173=3,H173="F",NOT(L173="Unattached")),SUMIF(O$2:O173,O173,I$2:I173),"")</f>
        <v/>
      </c>
      <c r="U173" s="8" t="str">
        <f t="shared" si="24"/>
        <v/>
      </c>
      <c r="V173" s="8" t="str">
        <f t="shared" si="28"/>
        <v/>
      </c>
      <c r="W173" s="40" t="str">
        <f t="shared" si="25"/>
        <v xml:space="preserve"> </v>
      </c>
      <c r="X173" s="40" t="str">
        <f>IF(H173="M",IF(P173&lt;&gt;4,"",VLOOKUP(CONCATENATE(O173," ",(P173-3)),$W$2:AA173,5,0)),IF(P173&lt;&gt;3,"",VLOOKUP(CONCATENATE(O173," ",(P173-2)),$W$2:AA173,5,0)))</f>
        <v/>
      </c>
      <c r="Y173" s="40" t="str">
        <f>IF(H173="M",IF(P173&lt;&gt;4,"",VLOOKUP(CONCATENATE(O173," ",(P173-2)),$W$2:AA173,5,0)),IF(P173&lt;&gt;3,"",VLOOKUP(CONCATENATE(O173," ",(P173-1)),$W$2:AA173,5,0)))</f>
        <v/>
      </c>
      <c r="Z173" s="40" t="str">
        <f>IF(H173="M",IF(P173&lt;&gt;4,"",VLOOKUP(CONCATENATE(O173," ",(P173-1)),$W$2:AA173,5,0)),IF(P173&lt;&gt;3,"",VLOOKUP(CONCATENATE(O173," ",(P173)),$W$2:AA173,5,0)))</f>
        <v/>
      </c>
      <c r="AA173" s="40" t="str">
        <f t="shared" si="29"/>
        <v/>
      </c>
    </row>
    <row r="174" spans="1:27" x14ac:dyDescent="0.3">
      <c r="A174" s="78" t="str">
        <f t="shared" si="22"/>
        <v/>
      </c>
      <c r="B174" s="78" t="str">
        <f t="shared" si="23"/>
        <v/>
      </c>
      <c r="C174" s="1">
        <v>173</v>
      </c>
      <c r="E174" s="73"/>
      <c r="F174" t="str">
        <f>IF(D174="","",VLOOKUP(D174,ENTRANTS!$A$1:$H$1000,2,0))</f>
        <v/>
      </c>
      <c r="G174" t="str">
        <f>IF(D174="","",VLOOKUP(D174,ENTRANTS!$A$1:$H$1000,3,0))</f>
        <v/>
      </c>
      <c r="H174" s="1" t="str">
        <f>IF(D174="","",LEFT(VLOOKUP(D174,ENTRANTS!$A$1:$H$1000,5,0),1))</f>
        <v/>
      </c>
      <c r="I174" s="1" t="str">
        <f>IF(D174="","",COUNTIF($H$2:H174,H174))</f>
        <v/>
      </c>
      <c r="J174" s="1" t="str">
        <f>IF(D174="","",VLOOKUP(D174,ENTRANTS!$A$1:$H$1000,4,0))</f>
        <v/>
      </c>
      <c r="K174" s="1" t="str">
        <f>IF(D174="","",COUNTIF($J$2:J174,J174))</f>
        <v/>
      </c>
      <c r="L174" t="str">
        <f>IF(D174="","",VLOOKUP(D174,ENTRANTS!$A$1:$H$1000,6,0))</f>
        <v/>
      </c>
      <c r="M174" s="99" t="str">
        <f t="shared" si="26"/>
        <v/>
      </c>
      <c r="N174" s="38"/>
      <c r="O174" s="5" t="str">
        <f t="shared" si="27"/>
        <v/>
      </c>
      <c r="P174" s="6" t="str">
        <f>IF(D174="","",COUNTIF($O$2:O174,O174))</f>
        <v/>
      </c>
      <c r="Q174" s="7" t="str">
        <f t="shared" si="30"/>
        <v/>
      </c>
      <c r="R174" s="42" t="str">
        <f>IF(AND(P174=4,H174="M",NOT(L174="Unattached")),SUMIF(O$2:O174,O174,I$2:I174),"")</f>
        <v/>
      </c>
      <c r="S174" s="7" t="str">
        <f t="shared" si="31"/>
        <v/>
      </c>
      <c r="T174" s="42" t="str">
        <f>IF(AND(P174=3,H174="F",NOT(L174="Unattached")),SUMIF(O$2:O174,O174,I$2:I174),"")</f>
        <v/>
      </c>
      <c r="U174" s="8" t="str">
        <f t="shared" si="24"/>
        <v/>
      </c>
      <c r="V174" s="8" t="str">
        <f t="shared" si="28"/>
        <v/>
      </c>
      <c r="W174" s="40" t="str">
        <f t="shared" si="25"/>
        <v xml:space="preserve"> </v>
      </c>
      <c r="X174" s="40" t="str">
        <f>IF(H174="M",IF(P174&lt;&gt;4,"",VLOOKUP(CONCATENATE(O174," ",(P174-3)),$W$2:AA174,5,0)),IF(P174&lt;&gt;3,"",VLOOKUP(CONCATENATE(O174," ",(P174-2)),$W$2:AA174,5,0)))</f>
        <v/>
      </c>
      <c r="Y174" s="40" t="str">
        <f>IF(H174="M",IF(P174&lt;&gt;4,"",VLOOKUP(CONCATENATE(O174," ",(P174-2)),$W$2:AA174,5,0)),IF(P174&lt;&gt;3,"",VLOOKUP(CONCATENATE(O174," ",(P174-1)),$W$2:AA174,5,0)))</f>
        <v/>
      </c>
      <c r="Z174" s="40" t="str">
        <f>IF(H174="M",IF(P174&lt;&gt;4,"",VLOOKUP(CONCATENATE(O174," ",(P174-1)),$W$2:AA174,5,0)),IF(P174&lt;&gt;3,"",VLOOKUP(CONCATENATE(O174," ",(P174)),$W$2:AA174,5,0)))</f>
        <v/>
      </c>
      <c r="AA174" s="40" t="str">
        <f t="shared" si="29"/>
        <v/>
      </c>
    </row>
    <row r="175" spans="1:27" x14ac:dyDescent="0.3">
      <c r="A175" s="78" t="str">
        <f t="shared" si="22"/>
        <v/>
      </c>
      <c r="B175" s="78" t="str">
        <f t="shared" si="23"/>
        <v/>
      </c>
      <c r="C175" s="1">
        <v>174</v>
      </c>
      <c r="E175" s="73"/>
      <c r="F175" t="str">
        <f>IF(D175="","",VLOOKUP(D175,ENTRANTS!$A$1:$H$1000,2,0))</f>
        <v/>
      </c>
      <c r="G175" t="str">
        <f>IF(D175="","",VLOOKUP(D175,ENTRANTS!$A$1:$H$1000,3,0))</f>
        <v/>
      </c>
      <c r="H175" s="1" t="str">
        <f>IF(D175="","",LEFT(VLOOKUP(D175,ENTRANTS!$A$1:$H$1000,5,0),1))</f>
        <v/>
      </c>
      <c r="I175" s="1" t="str">
        <f>IF(D175="","",COUNTIF($H$2:H175,H175))</f>
        <v/>
      </c>
      <c r="J175" s="1" t="str">
        <f>IF(D175="","",VLOOKUP(D175,ENTRANTS!$A$1:$H$1000,4,0))</f>
        <v/>
      </c>
      <c r="K175" s="1" t="str">
        <f>IF(D175="","",COUNTIF($J$2:J175,J175))</f>
        <v/>
      </c>
      <c r="L175" t="str">
        <f>IF(D175="","",VLOOKUP(D175,ENTRANTS!$A$1:$H$1000,6,0))</f>
        <v/>
      </c>
      <c r="M175" s="99" t="str">
        <f t="shared" si="26"/>
        <v/>
      </c>
      <c r="N175" s="38"/>
      <c r="O175" s="5" t="str">
        <f t="shared" si="27"/>
        <v/>
      </c>
      <c r="P175" s="6" t="str">
        <f>IF(D175="","",COUNTIF($O$2:O175,O175))</f>
        <v/>
      </c>
      <c r="Q175" s="7" t="str">
        <f t="shared" si="30"/>
        <v/>
      </c>
      <c r="R175" s="42" t="str">
        <f>IF(AND(P175=4,H175="M",NOT(L175="Unattached")),SUMIF(O$2:O175,O175,I$2:I175),"")</f>
        <v/>
      </c>
      <c r="S175" s="7" t="str">
        <f t="shared" si="31"/>
        <v/>
      </c>
      <c r="T175" s="42" t="str">
        <f>IF(AND(P175=3,H175="F",NOT(L175="Unattached")),SUMIF(O$2:O175,O175,I$2:I175),"")</f>
        <v/>
      </c>
      <c r="U175" s="8" t="str">
        <f t="shared" si="24"/>
        <v/>
      </c>
      <c r="V175" s="8" t="str">
        <f t="shared" si="28"/>
        <v/>
      </c>
      <c r="W175" s="40" t="str">
        <f t="shared" si="25"/>
        <v xml:space="preserve"> </v>
      </c>
      <c r="X175" s="40" t="str">
        <f>IF(H175="M",IF(P175&lt;&gt;4,"",VLOOKUP(CONCATENATE(O175," ",(P175-3)),$W$2:AA175,5,0)),IF(P175&lt;&gt;3,"",VLOOKUP(CONCATENATE(O175," ",(P175-2)),$W$2:AA175,5,0)))</f>
        <v/>
      </c>
      <c r="Y175" s="40" t="str">
        <f>IF(H175="M",IF(P175&lt;&gt;4,"",VLOOKUP(CONCATENATE(O175," ",(P175-2)),$W$2:AA175,5,0)),IF(P175&lt;&gt;3,"",VLOOKUP(CONCATENATE(O175," ",(P175-1)),$W$2:AA175,5,0)))</f>
        <v/>
      </c>
      <c r="Z175" s="40" t="str">
        <f>IF(H175="M",IF(P175&lt;&gt;4,"",VLOOKUP(CONCATENATE(O175," ",(P175-1)),$W$2:AA175,5,0)),IF(P175&lt;&gt;3,"",VLOOKUP(CONCATENATE(O175," ",(P175)),$W$2:AA175,5,0)))</f>
        <v/>
      </c>
      <c r="AA175" s="40" t="str">
        <f t="shared" si="29"/>
        <v/>
      </c>
    </row>
    <row r="176" spans="1:27" x14ac:dyDescent="0.3">
      <c r="A176" s="78" t="str">
        <f t="shared" si="22"/>
        <v/>
      </c>
      <c r="B176" s="78" t="str">
        <f t="shared" si="23"/>
        <v/>
      </c>
      <c r="C176" s="1">
        <v>175</v>
      </c>
      <c r="E176" s="73"/>
      <c r="F176" t="str">
        <f>IF(D176="","",VLOOKUP(D176,ENTRANTS!$A$1:$H$1000,2,0))</f>
        <v/>
      </c>
      <c r="G176" t="str">
        <f>IF(D176="","",VLOOKUP(D176,ENTRANTS!$A$1:$H$1000,3,0))</f>
        <v/>
      </c>
      <c r="H176" s="1" t="str">
        <f>IF(D176="","",LEFT(VLOOKUP(D176,ENTRANTS!$A$1:$H$1000,5,0),1))</f>
        <v/>
      </c>
      <c r="I176" s="1" t="str">
        <f>IF(D176="","",COUNTIF($H$2:H176,H176))</f>
        <v/>
      </c>
      <c r="J176" s="1" t="str">
        <f>IF(D176="","",VLOOKUP(D176,ENTRANTS!$A$1:$H$1000,4,0))</f>
        <v/>
      </c>
      <c r="K176" s="1" t="str">
        <f>IF(D176="","",COUNTIF($J$2:J176,J176))</f>
        <v/>
      </c>
      <c r="L176" t="str">
        <f>IF(D176="","",VLOOKUP(D176,ENTRANTS!$A$1:$H$1000,6,0))</f>
        <v/>
      </c>
      <c r="M176" s="99" t="str">
        <f t="shared" si="26"/>
        <v/>
      </c>
      <c r="N176" s="38"/>
      <c r="O176" s="5" t="str">
        <f t="shared" si="27"/>
        <v/>
      </c>
      <c r="P176" s="6" t="str">
        <f>IF(D176="","",COUNTIF($O$2:O176,O176))</f>
        <v/>
      </c>
      <c r="Q176" s="7" t="str">
        <f t="shared" si="30"/>
        <v/>
      </c>
      <c r="R176" s="42" t="str">
        <f>IF(AND(P176=4,H176="M",NOT(L176="Unattached")),SUMIF(O$2:O176,O176,I$2:I176),"")</f>
        <v/>
      </c>
      <c r="S176" s="7" t="str">
        <f t="shared" si="31"/>
        <v/>
      </c>
      <c r="T176" s="42" t="str">
        <f>IF(AND(P176=3,H176="F",NOT(L176="Unattached")),SUMIF(O$2:O176,O176,I$2:I176),"")</f>
        <v/>
      </c>
      <c r="U176" s="8" t="str">
        <f t="shared" si="24"/>
        <v/>
      </c>
      <c r="V176" s="8" t="str">
        <f t="shared" si="28"/>
        <v/>
      </c>
      <c r="W176" s="40" t="str">
        <f t="shared" si="25"/>
        <v xml:space="preserve"> </v>
      </c>
      <c r="X176" s="40" t="str">
        <f>IF(H176="M",IF(P176&lt;&gt;4,"",VLOOKUP(CONCATENATE(O176," ",(P176-3)),$W$2:AA176,5,0)),IF(P176&lt;&gt;3,"",VLOOKUP(CONCATENATE(O176," ",(P176-2)),$W$2:AA176,5,0)))</f>
        <v/>
      </c>
      <c r="Y176" s="40" t="str">
        <f>IF(H176="M",IF(P176&lt;&gt;4,"",VLOOKUP(CONCATENATE(O176," ",(P176-2)),$W$2:AA176,5,0)),IF(P176&lt;&gt;3,"",VLOOKUP(CONCATENATE(O176," ",(P176-1)),$W$2:AA176,5,0)))</f>
        <v/>
      </c>
      <c r="Z176" s="40" t="str">
        <f>IF(H176="M",IF(P176&lt;&gt;4,"",VLOOKUP(CONCATENATE(O176," ",(P176-1)),$W$2:AA176,5,0)),IF(P176&lt;&gt;3,"",VLOOKUP(CONCATENATE(O176," ",(P176)),$W$2:AA176,5,0)))</f>
        <v/>
      </c>
      <c r="AA176" s="40" t="str">
        <f t="shared" si="29"/>
        <v/>
      </c>
    </row>
    <row r="177" spans="1:27" x14ac:dyDescent="0.3">
      <c r="A177" s="78" t="str">
        <f t="shared" si="22"/>
        <v/>
      </c>
      <c r="B177" s="78" t="str">
        <f t="shared" si="23"/>
        <v/>
      </c>
      <c r="C177" s="1">
        <v>176</v>
      </c>
      <c r="E177" s="73"/>
      <c r="F177" t="str">
        <f>IF(D177="","",VLOOKUP(D177,ENTRANTS!$A$1:$H$1000,2,0))</f>
        <v/>
      </c>
      <c r="G177" t="str">
        <f>IF(D177="","",VLOOKUP(D177,ENTRANTS!$A$1:$H$1000,3,0))</f>
        <v/>
      </c>
      <c r="H177" s="1" t="str">
        <f>IF(D177="","",LEFT(VLOOKUP(D177,ENTRANTS!$A$1:$H$1000,5,0),1))</f>
        <v/>
      </c>
      <c r="I177" s="1" t="str">
        <f>IF(D177="","",COUNTIF($H$2:H177,H177))</f>
        <v/>
      </c>
      <c r="J177" s="1" t="str">
        <f>IF(D177="","",VLOOKUP(D177,ENTRANTS!$A$1:$H$1000,4,0))</f>
        <v/>
      </c>
      <c r="K177" s="1" t="str">
        <f>IF(D177="","",COUNTIF($J$2:J177,J177))</f>
        <v/>
      </c>
      <c r="L177" t="str">
        <f>IF(D177="","",VLOOKUP(D177,ENTRANTS!$A$1:$H$1000,6,0))</f>
        <v/>
      </c>
      <c r="M177" s="99" t="str">
        <f t="shared" si="26"/>
        <v/>
      </c>
      <c r="N177" s="38"/>
      <c r="O177" s="5" t="str">
        <f t="shared" si="27"/>
        <v/>
      </c>
      <c r="P177" s="6" t="str">
        <f>IF(D177="","",COUNTIF($O$2:O177,O177))</f>
        <v/>
      </c>
      <c r="Q177" s="7" t="str">
        <f t="shared" si="30"/>
        <v/>
      </c>
      <c r="R177" s="42" t="str">
        <f>IF(AND(P177=4,H177="M",NOT(L177="Unattached")),SUMIF(O$2:O177,O177,I$2:I177),"")</f>
        <v/>
      </c>
      <c r="S177" s="7" t="str">
        <f t="shared" si="31"/>
        <v/>
      </c>
      <c r="T177" s="42" t="str">
        <f>IF(AND(P177=3,H177="F",NOT(L177="Unattached")),SUMIF(O$2:O177,O177,I$2:I177),"")</f>
        <v/>
      </c>
      <c r="U177" s="8" t="str">
        <f t="shared" si="24"/>
        <v/>
      </c>
      <c r="V177" s="8" t="str">
        <f t="shared" si="28"/>
        <v/>
      </c>
      <c r="W177" s="40" t="str">
        <f t="shared" si="25"/>
        <v xml:space="preserve"> </v>
      </c>
      <c r="X177" s="40" t="str">
        <f>IF(H177="M",IF(P177&lt;&gt;4,"",VLOOKUP(CONCATENATE(O177," ",(P177-3)),$W$2:AA177,5,0)),IF(P177&lt;&gt;3,"",VLOOKUP(CONCATENATE(O177," ",(P177-2)),$W$2:AA177,5,0)))</f>
        <v/>
      </c>
      <c r="Y177" s="40" t="str">
        <f>IF(H177="M",IF(P177&lt;&gt;4,"",VLOOKUP(CONCATENATE(O177," ",(P177-2)),$W$2:AA177,5,0)),IF(P177&lt;&gt;3,"",VLOOKUP(CONCATENATE(O177," ",(P177-1)),$W$2:AA177,5,0)))</f>
        <v/>
      </c>
      <c r="Z177" s="40" t="str">
        <f>IF(H177="M",IF(P177&lt;&gt;4,"",VLOOKUP(CONCATENATE(O177," ",(P177-1)),$W$2:AA177,5,0)),IF(P177&lt;&gt;3,"",VLOOKUP(CONCATENATE(O177," ",(P177)),$W$2:AA177,5,0)))</f>
        <v/>
      </c>
      <c r="AA177" s="40" t="str">
        <f t="shared" si="29"/>
        <v/>
      </c>
    </row>
    <row r="178" spans="1:27" x14ac:dyDescent="0.3">
      <c r="A178" s="78" t="str">
        <f t="shared" si="22"/>
        <v/>
      </c>
      <c r="B178" s="78" t="str">
        <f t="shared" si="23"/>
        <v/>
      </c>
      <c r="C178" s="1">
        <v>177</v>
      </c>
      <c r="E178" s="73"/>
      <c r="F178" t="str">
        <f>IF(D178="","",VLOOKUP(D178,ENTRANTS!$A$1:$H$1000,2,0))</f>
        <v/>
      </c>
      <c r="G178" t="str">
        <f>IF(D178="","",VLOOKUP(D178,ENTRANTS!$A$1:$H$1000,3,0))</f>
        <v/>
      </c>
      <c r="H178" s="1" t="str">
        <f>IF(D178="","",LEFT(VLOOKUP(D178,ENTRANTS!$A$1:$H$1000,5,0),1))</f>
        <v/>
      </c>
      <c r="I178" s="1" t="str">
        <f>IF(D178="","",COUNTIF($H$2:H178,H178))</f>
        <v/>
      </c>
      <c r="J178" s="1" t="str">
        <f>IF(D178="","",VLOOKUP(D178,ENTRANTS!$A$1:$H$1000,4,0))</f>
        <v/>
      </c>
      <c r="K178" s="1" t="str">
        <f>IF(D178="","",COUNTIF($J$2:J178,J178))</f>
        <v/>
      </c>
      <c r="L178" t="str">
        <f>IF(D178="","",VLOOKUP(D178,ENTRANTS!$A$1:$H$1000,6,0))</f>
        <v/>
      </c>
      <c r="M178" s="99" t="str">
        <f t="shared" si="26"/>
        <v/>
      </c>
      <c r="N178" s="38"/>
      <c r="O178" s="5" t="str">
        <f t="shared" si="27"/>
        <v/>
      </c>
      <c r="P178" s="6" t="str">
        <f>IF(D178="","",COUNTIF($O$2:O178,O178))</f>
        <v/>
      </c>
      <c r="Q178" s="7" t="str">
        <f t="shared" si="30"/>
        <v/>
      </c>
      <c r="R178" s="42" t="str">
        <f>IF(AND(P178=4,H178="M",NOT(L178="Unattached")),SUMIF(O$2:O178,O178,I$2:I178),"")</f>
        <v/>
      </c>
      <c r="S178" s="7" t="str">
        <f t="shared" si="31"/>
        <v/>
      </c>
      <c r="T178" s="42" t="str">
        <f>IF(AND(P178=3,H178="F",NOT(L178="Unattached")),SUMIF(O$2:O178,O178,I$2:I178),"")</f>
        <v/>
      </c>
      <c r="U178" s="8" t="str">
        <f t="shared" si="24"/>
        <v/>
      </c>
      <c r="V178" s="8" t="str">
        <f t="shared" si="28"/>
        <v/>
      </c>
      <c r="W178" s="40" t="str">
        <f t="shared" si="25"/>
        <v xml:space="preserve"> </v>
      </c>
      <c r="X178" s="40" t="str">
        <f>IF(H178="M",IF(P178&lt;&gt;4,"",VLOOKUP(CONCATENATE(O178," ",(P178-3)),$W$2:AA178,5,0)),IF(P178&lt;&gt;3,"",VLOOKUP(CONCATENATE(O178," ",(P178-2)),$W$2:AA178,5,0)))</f>
        <v/>
      </c>
      <c r="Y178" s="40" t="str">
        <f>IF(H178="M",IF(P178&lt;&gt;4,"",VLOOKUP(CONCATENATE(O178," ",(P178-2)),$W$2:AA178,5,0)),IF(P178&lt;&gt;3,"",VLOOKUP(CONCATENATE(O178," ",(P178-1)),$W$2:AA178,5,0)))</f>
        <v/>
      </c>
      <c r="Z178" s="40" t="str">
        <f>IF(H178="M",IF(P178&lt;&gt;4,"",VLOOKUP(CONCATENATE(O178," ",(P178-1)),$W$2:AA178,5,0)),IF(P178&lt;&gt;3,"",VLOOKUP(CONCATENATE(O178," ",(P178)),$W$2:AA178,5,0)))</f>
        <v/>
      </c>
      <c r="AA178" s="40" t="str">
        <f t="shared" si="29"/>
        <v/>
      </c>
    </row>
    <row r="179" spans="1:27" x14ac:dyDescent="0.3">
      <c r="A179" s="78" t="str">
        <f t="shared" si="22"/>
        <v/>
      </c>
      <c r="B179" s="78" t="str">
        <f t="shared" si="23"/>
        <v/>
      </c>
      <c r="C179" s="1">
        <v>178</v>
      </c>
      <c r="E179" s="73"/>
      <c r="F179" t="str">
        <f>IF(D179="","",VLOOKUP(D179,ENTRANTS!$A$1:$H$1000,2,0))</f>
        <v/>
      </c>
      <c r="G179" t="str">
        <f>IF(D179="","",VLOOKUP(D179,ENTRANTS!$A$1:$H$1000,3,0))</f>
        <v/>
      </c>
      <c r="H179" s="1" t="str">
        <f>IF(D179="","",LEFT(VLOOKUP(D179,ENTRANTS!$A$1:$H$1000,5,0),1))</f>
        <v/>
      </c>
      <c r="I179" s="1" t="str">
        <f>IF(D179="","",COUNTIF($H$2:H179,H179))</f>
        <v/>
      </c>
      <c r="J179" s="1" t="str">
        <f>IF(D179="","",VLOOKUP(D179,ENTRANTS!$A$1:$H$1000,4,0))</f>
        <v/>
      </c>
      <c r="K179" s="1" t="str">
        <f>IF(D179="","",COUNTIF($J$2:J179,J179))</f>
        <v/>
      </c>
      <c r="L179" t="str">
        <f>IF(D179="","",VLOOKUP(D179,ENTRANTS!$A$1:$H$1000,6,0))</f>
        <v/>
      </c>
      <c r="M179" s="99" t="str">
        <f t="shared" si="26"/>
        <v/>
      </c>
      <c r="N179" s="38"/>
      <c r="O179" s="5" t="str">
        <f t="shared" si="27"/>
        <v/>
      </c>
      <c r="P179" s="6" t="str">
        <f>IF(D179="","",COUNTIF($O$2:O179,O179))</f>
        <v/>
      </c>
      <c r="Q179" s="7" t="str">
        <f t="shared" si="30"/>
        <v/>
      </c>
      <c r="R179" s="42" t="str">
        <f>IF(AND(P179=4,H179="M",NOT(L179="Unattached")),SUMIF(O$2:O179,O179,I$2:I179),"")</f>
        <v/>
      </c>
      <c r="S179" s="7" t="str">
        <f t="shared" si="31"/>
        <v/>
      </c>
      <c r="T179" s="42" t="str">
        <f>IF(AND(P179=3,H179="F",NOT(L179="Unattached")),SUMIF(O$2:O179,O179,I$2:I179),"")</f>
        <v/>
      </c>
      <c r="U179" s="8" t="str">
        <f t="shared" si="24"/>
        <v/>
      </c>
      <c r="V179" s="8" t="str">
        <f t="shared" si="28"/>
        <v/>
      </c>
      <c r="W179" s="40" t="str">
        <f t="shared" si="25"/>
        <v xml:space="preserve"> </v>
      </c>
      <c r="X179" s="40" t="str">
        <f>IF(H179="M",IF(P179&lt;&gt;4,"",VLOOKUP(CONCATENATE(O179," ",(P179-3)),$W$2:AA179,5,0)),IF(P179&lt;&gt;3,"",VLOOKUP(CONCATENATE(O179," ",(P179-2)),$W$2:AA179,5,0)))</f>
        <v/>
      </c>
      <c r="Y179" s="40" t="str">
        <f>IF(H179="M",IF(P179&lt;&gt;4,"",VLOOKUP(CONCATENATE(O179," ",(P179-2)),$W$2:AA179,5,0)),IF(P179&lt;&gt;3,"",VLOOKUP(CONCATENATE(O179," ",(P179-1)),$W$2:AA179,5,0)))</f>
        <v/>
      </c>
      <c r="Z179" s="40" t="str">
        <f>IF(H179="M",IF(P179&lt;&gt;4,"",VLOOKUP(CONCATENATE(O179," ",(P179-1)),$W$2:AA179,5,0)),IF(P179&lt;&gt;3,"",VLOOKUP(CONCATENATE(O179," ",(P179)),$W$2:AA179,5,0)))</f>
        <v/>
      </c>
      <c r="AA179" s="40" t="str">
        <f t="shared" si="29"/>
        <v/>
      </c>
    </row>
    <row r="180" spans="1:27" x14ac:dyDescent="0.3">
      <c r="A180" s="78" t="str">
        <f t="shared" si="22"/>
        <v/>
      </c>
      <c r="B180" s="78" t="str">
        <f t="shared" si="23"/>
        <v/>
      </c>
      <c r="C180" s="1">
        <v>179</v>
      </c>
      <c r="E180" s="73"/>
      <c r="F180" t="str">
        <f>IF(D180="","",VLOOKUP(D180,ENTRANTS!$A$1:$H$1000,2,0))</f>
        <v/>
      </c>
      <c r="G180" t="str">
        <f>IF(D180="","",VLOOKUP(D180,ENTRANTS!$A$1:$H$1000,3,0))</f>
        <v/>
      </c>
      <c r="H180" s="1" t="str">
        <f>IF(D180="","",LEFT(VLOOKUP(D180,ENTRANTS!$A$1:$H$1000,5,0),1))</f>
        <v/>
      </c>
      <c r="I180" s="1" t="str">
        <f>IF(D180="","",COUNTIF($H$2:H180,H180))</f>
        <v/>
      </c>
      <c r="J180" s="1" t="str">
        <f>IF(D180="","",VLOOKUP(D180,ENTRANTS!$A$1:$H$1000,4,0))</f>
        <v/>
      </c>
      <c r="K180" s="1" t="str">
        <f>IF(D180="","",COUNTIF($J$2:J180,J180))</f>
        <v/>
      </c>
      <c r="L180" t="str">
        <f>IF(D180="","",VLOOKUP(D180,ENTRANTS!$A$1:$H$1000,6,0))</f>
        <v/>
      </c>
      <c r="M180" s="99" t="str">
        <f t="shared" si="26"/>
        <v/>
      </c>
      <c r="N180" s="38"/>
      <c r="O180" s="5" t="str">
        <f t="shared" si="27"/>
        <v/>
      </c>
      <c r="P180" s="6" t="str">
        <f>IF(D180="","",COUNTIF($O$2:O180,O180))</f>
        <v/>
      </c>
      <c r="Q180" s="7" t="str">
        <f t="shared" si="30"/>
        <v/>
      </c>
      <c r="R180" s="42" t="str">
        <f>IF(AND(P180=4,H180="M",NOT(L180="Unattached")),SUMIF(O$2:O180,O180,I$2:I180),"")</f>
        <v/>
      </c>
      <c r="S180" s="7" t="str">
        <f t="shared" si="31"/>
        <v/>
      </c>
      <c r="T180" s="42" t="str">
        <f>IF(AND(P180=3,H180="F",NOT(L180="Unattached")),SUMIF(O$2:O180,O180,I$2:I180),"")</f>
        <v/>
      </c>
      <c r="U180" s="8" t="str">
        <f t="shared" si="24"/>
        <v/>
      </c>
      <c r="V180" s="8" t="str">
        <f t="shared" si="28"/>
        <v/>
      </c>
      <c r="W180" s="40" t="str">
        <f t="shared" si="25"/>
        <v xml:space="preserve"> </v>
      </c>
      <c r="X180" s="40" t="str">
        <f>IF(H180="M",IF(P180&lt;&gt;4,"",VLOOKUP(CONCATENATE(O180," ",(P180-3)),$W$2:AA180,5,0)),IF(P180&lt;&gt;3,"",VLOOKUP(CONCATENATE(O180," ",(P180-2)),$W$2:AA180,5,0)))</f>
        <v/>
      </c>
      <c r="Y180" s="40" t="str">
        <f>IF(H180="M",IF(P180&lt;&gt;4,"",VLOOKUP(CONCATENATE(O180," ",(P180-2)),$W$2:AA180,5,0)),IF(P180&lt;&gt;3,"",VLOOKUP(CONCATENATE(O180," ",(P180-1)),$W$2:AA180,5,0)))</f>
        <v/>
      </c>
      <c r="Z180" s="40" t="str">
        <f>IF(H180="M",IF(P180&lt;&gt;4,"",VLOOKUP(CONCATENATE(O180," ",(P180-1)),$W$2:AA180,5,0)),IF(P180&lt;&gt;3,"",VLOOKUP(CONCATENATE(O180," ",(P180)),$W$2:AA180,5,0)))</f>
        <v/>
      </c>
      <c r="AA180" s="40" t="str">
        <f t="shared" si="29"/>
        <v/>
      </c>
    </row>
    <row r="181" spans="1:27" x14ac:dyDescent="0.3">
      <c r="A181" s="78" t="str">
        <f t="shared" si="22"/>
        <v/>
      </c>
      <c r="B181" s="78" t="str">
        <f t="shared" si="23"/>
        <v/>
      </c>
      <c r="C181" s="1">
        <v>180</v>
      </c>
      <c r="E181" s="73"/>
      <c r="F181" t="str">
        <f>IF(D181="","",VLOOKUP(D181,ENTRANTS!$A$1:$H$1000,2,0))</f>
        <v/>
      </c>
      <c r="G181" t="str">
        <f>IF(D181="","",VLOOKUP(D181,ENTRANTS!$A$1:$H$1000,3,0))</f>
        <v/>
      </c>
      <c r="H181" s="1" t="str">
        <f>IF(D181="","",LEFT(VLOOKUP(D181,ENTRANTS!$A$1:$H$1000,5,0),1))</f>
        <v/>
      </c>
      <c r="I181" s="1" t="str">
        <f>IF(D181="","",COUNTIF($H$2:H181,H181))</f>
        <v/>
      </c>
      <c r="J181" s="1" t="str">
        <f>IF(D181="","",VLOOKUP(D181,ENTRANTS!$A$1:$H$1000,4,0))</f>
        <v/>
      </c>
      <c r="K181" s="1" t="str">
        <f>IF(D181="","",COUNTIF($J$2:J181,J181))</f>
        <v/>
      </c>
      <c r="L181" t="str">
        <f>IF(D181="","",VLOOKUP(D181,ENTRANTS!$A$1:$H$1000,6,0))</f>
        <v/>
      </c>
      <c r="M181" s="99" t="str">
        <f t="shared" si="26"/>
        <v/>
      </c>
      <c r="N181" s="38"/>
      <c r="O181" s="5" t="str">
        <f t="shared" si="27"/>
        <v/>
      </c>
      <c r="P181" s="6" t="str">
        <f>IF(D181="","",COUNTIF($O$2:O181,O181))</f>
        <v/>
      </c>
      <c r="Q181" s="7" t="str">
        <f t="shared" si="30"/>
        <v/>
      </c>
      <c r="R181" s="42" t="str">
        <f>IF(AND(P181=4,H181="M",NOT(L181="Unattached")),SUMIF(O$2:O181,O181,I$2:I181),"")</f>
        <v/>
      </c>
      <c r="S181" s="7" t="str">
        <f t="shared" si="31"/>
        <v/>
      </c>
      <c r="T181" s="42" t="str">
        <f>IF(AND(P181=3,H181="F",NOT(L181="Unattached")),SUMIF(O$2:O181,O181,I$2:I181),"")</f>
        <v/>
      </c>
      <c r="U181" s="8" t="str">
        <f t="shared" si="24"/>
        <v/>
      </c>
      <c r="V181" s="8" t="str">
        <f t="shared" si="28"/>
        <v/>
      </c>
      <c r="W181" s="40" t="str">
        <f t="shared" si="25"/>
        <v xml:space="preserve"> </v>
      </c>
      <c r="X181" s="40" t="str">
        <f>IF(H181="M",IF(P181&lt;&gt;4,"",VLOOKUP(CONCATENATE(O181," ",(P181-3)),$W$2:AA181,5,0)),IF(P181&lt;&gt;3,"",VLOOKUP(CONCATENATE(O181," ",(P181-2)),$W$2:AA181,5,0)))</f>
        <v/>
      </c>
      <c r="Y181" s="40" t="str">
        <f>IF(H181="M",IF(P181&lt;&gt;4,"",VLOOKUP(CONCATENATE(O181," ",(P181-2)),$W$2:AA181,5,0)),IF(P181&lt;&gt;3,"",VLOOKUP(CONCATENATE(O181," ",(P181-1)),$W$2:AA181,5,0)))</f>
        <v/>
      </c>
      <c r="Z181" s="40" t="str">
        <f>IF(H181="M",IF(P181&lt;&gt;4,"",VLOOKUP(CONCATENATE(O181," ",(P181-1)),$W$2:AA181,5,0)),IF(P181&lt;&gt;3,"",VLOOKUP(CONCATENATE(O181," ",(P181)),$W$2:AA181,5,0)))</f>
        <v/>
      </c>
      <c r="AA181" s="40" t="str">
        <f t="shared" si="29"/>
        <v/>
      </c>
    </row>
    <row r="182" spans="1:27" x14ac:dyDescent="0.3">
      <c r="A182" s="78" t="str">
        <f t="shared" si="22"/>
        <v/>
      </c>
      <c r="B182" s="78" t="str">
        <f t="shared" si="23"/>
        <v/>
      </c>
      <c r="C182" s="1">
        <v>181</v>
      </c>
      <c r="E182" s="73"/>
      <c r="F182" t="str">
        <f>IF(D182="","",VLOOKUP(D182,ENTRANTS!$A$1:$H$1000,2,0))</f>
        <v/>
      </c>
      <c r="G182" t="str">
        <f>IF(D182="","",VLOOKUP(D182,ENTRANTS!$A$1:$H$1000,3,0))</f>
        <v/>
      </c>
      <c r="H182" s="1" t="str">
        <f>IF(D182="","",LEFT(VLOOKUP(D182,ENTRANTS!$A$1:$H$1000,5,0),1))</f>
        <v/>
      </c>
      <c r="I182" s="1" t="str">
        <f>IF(D182="","",COUNTIF($H$2:H182,H182))</f>
        <v/>
      </c>
      <c r="J182" s="1" t="str">
        <f>IF(D182="","",VLOOKUP(D182,ENTRANTS!$A$1:$H$1000,4,0))</f>
        <v/>
      </c>
      <c r="K182" s="1" t="str">
        <f>IF(D182="","",COUNTIF($J$2:J182,J182))</f>
        <v/>
      </c>
      <c r="L182" t="str">
        <f>IF(D182="","",VLOOKUP(D182,ENTRANTS!$A$1:$H$1000,6,0))</f>
        <v/>
      </c>
      <c r="M182" s="99" t="str">
        <f t="shared" si="26"/>
        <v/>
      </c>
      <c r="N182" s="38"/>
      <c r="O182" s="5" t="str">
        <f t="shared" si="27"/>
        <v/>
      </c>
      <c r="P182" s="6" t="str">
        <f>IF(D182="","",COUNTIF($O$2:O182,O182))</f>
        <v/>
      </c>
      <c r="Q182" s="7" t="str">
        <f t="shared" si="30"/>
        <v/>
      </c>
      <c r="R182" s="42" t="str">
        <f>IF(AND(P182=4,H182="M",NOT(L182="Unattached")),SUMIF(O$2:O182,O182,I$2:I182),"")</f>
        <v/>
      </c>
      <c r="S182" s="7" t="str">
        <f t="shared" si="31"/>
        <v/>
      </c>
      <c r="T182" s="42" t="str">
        <f>IF(AND(P182=3,H182="F",NOT(L182="Unattached")),SUMIF(O$2:O182,O182,I$2:I182),"")</f>
        <v/>
      </c>
      <c r="U182" s="8" t="str">
        <f t="shared" si="24"/>
        <v/>
      </c>
      <c r="V182" s="8" t="str">
        <f t="shared" si="28"/>
        <v/>
      </c>
      <c r="W182" s="40" t="str">
        <f t="shared" si="25"/>
        <v xml:space="preserve"> </v>
      </c>
      <c r="X182" s="40" t="str">
        <f>IF(H182="M",IF(P182&lt;&gt;4,"",VLOOKUP(CONCATENATE(O182," ",(P182-3)),$W$2:AA182,5,0)),IF(P182&lt;&gt;3,"",VLOOKUP(CONCATENATE(O182," ",(P182-2)),$W$2:AA182,5,0)))</f>
        <v/>
      </c>
      <c r="Y182" s="40" t="str">
        <f>IF(H182="M",IF(P182&lt;&gt;4,"",VLOOKUP(CONCATENATE(O182," ",(P182-2)),$W$2:AA182,5,0)),IF(P182&lt;&gt;3,"",VLOOKUP(CONCATENATE(O182," ",(P182-1)),$W$2:AA182,5,0)))</f>
        <v/>
      </c>
      <c r="Z182" s="40" t="str">
        <f>IF(H182="M",IF(P182&lt;&gt;4,"",VLOOKUP(CONCATENATE(O182," ",(P182-1)),$W$2:AA182,5,0)),IF(P182&lt;&gt;3,"",VLOOKUP(CONCATENATE(O182," ",(P182)),$W$2:AA182,5,0)))</f>
        <v/>
      </c>
      <c r="AA182" s="40" t="str">
        <f t="shared" si="29"/>
        <v/>
      </c>
    </row>
    <row r="183" spans="1:27" x14ac:dyDescent="0.3">
      <c r="A183" s="78" t="str">
        <f t="shared" si="22"/>
        <v/>
      </c>
      <c r="B183" s="78" t="str">
        <f t="shared" si="23"/>
        <v/>
      </c>
      <c r="C183" s="1">
        <v>182</v>
      </c>
      <c r="E183" s="73"/>
      <c r="F183" t="str">
        <f>IF(D183="","",VLOOKUP(D183,ENTRANTS!$A$1:$H$1000,2,0))</f>
        <v/>
      </c>
      <c r="G183" t="str">
        <f>IF(D183="","",VLOOKUP(D183,ENTRANTS!$A$1:$H$1000,3,0))</f>
        <v/>
      </c>
      <c r="H183" s="1" t="str">
        <f>IF(D183="","",LEFT(VLOOKUP(D183,ENTRANTS!$A$1:$H$1000,5,0),1))</f>
        <v/>
      </c>
      <c r="I183" s="1" t="str">
        <f>IF(D183="","",COUNTIF($H$2:H183,H183))</f>
        <v/>
      </c>
      <c r="J183" s="1" t="str">
        <f>IF(D183="","",VLOOKUP(D183,ENTRANTS!$A$1:$H$1000,4,0))</f>
        <v/>
      </c>
      <c r="K183" s="1" t="str">
        <f>IF(D183="","",COUNTIF($J$2:J183,J183))</f>
        <v/>
      </c>
      <c r="L183" t="str">
        <f>IF(D183="","",VLOOKUP(D183,ENTRANTS!$A$1:$H$1000,6,0))</f>
        <v/>
      </c>
      <c r="M183" s="99" t="str">
        <f t="shared" si="26"/>
        <v/>
      </c>
      <c r="N183" s="38"/>
      <c r="O183" s="5" t="str">
        <f t="shared" si="27"/>
        <v/>
      </c>
      <c r="P183" s="6" t="str">
        <f>IF(D183="","",COUNTIF($O$2:O183,O183))</f>
        <v/>
      </c>
      <c r="Q183" s="7" t="str">
        <f t="shared" si="30"/>
        <v/>
      </c>
      <c r="R183" s="42" t="str">
        <f>IF(AND(P183=4,H183="M",NOT(L183="Unattached")),SUMIF(O$2:O183,O183,I$2:I183),"")</f>
        <v/>
      </c>
      <c r="S183" s="7" t="str">
        <f t="shared" si="31"/>
        <v/>
      </c>
      <c r="T183" s="42" t="str">
        <f>IF(AND(P183=3,H183="F",NOT(L183="Unattached")),SUMIF(O$2:O183,O183,I$2:I183),"")</f>
        <v/>
      </c>
      <c r="U183" s="8" t="str">
        <f t="shared" si="24"/>
        <v/>
      </c>
      <c r="V183" s="8" t="str">
        <f t="shared" si="28"/>
        <v/>
      </c>
      <c r="W183" s="40" t="str">
        <f t="shared" si="25"/>
        <v xml:space="preserve"> </v>
      </c>
      <c r="X183" s="40" t="str">
        <f>IF(H183="M",IF(P183&lt;&gt;4,"",VLOOKUP(CONCATENATE(O183," ",(P183-3)),$W$2:AA183,5,0)),IF(P183&lt;&gt;3,"",VLOOKUP(CONCATENATE(O183," ",(P183-2)),$W$2:AA183,5,0)))</f>
        <v/>
      </c>
      <c r="Y183" s="40" t="str">
        <f>IF(H183="M",IF(P183&lt;&gt;4,"",VLOOKUP(CONCATENATE(O183," ",(P183-2)),$W$2:AA183,5,0)),IF(P183&lt;&gt;3,"",VLOOKUP(CONCATENATE(O183," ",(P183-1)),$W$2:AA183,5,0)))</f>
        <v/>
      </c>
      <c r="Z183" s="40" t="str">
        <f>IF(H183="M",IF(P183&lt;&gt;4,"",VLOOKUP(CONCATENATE(O183," ",(P183-1)),$W$2:AA183,5,0)),IF(P183&lt;&gt;3,"",VLOOKUP(CONCATENATE(O183," ",(P183)),$W$2:AA183,5,0)))</f>
        <v/>
      </c>
      <c r="AA183" s="40" t="str">
        <f t="shared" si="29"/>
        <v/>
      </c>
    </row>
    <row r="184" spans="1:27" x14ac:dyDescent="0.3">
      <c r="A184" s="78" t="str">
        <f t="shared" si="22"/>
        <v/>
      </c>
      <c r="B184" s="78" t="str">
        <f t="shared" si="23"/>
        <v/>
      </c>
      <c r="C184" s="1">
        <v>183</v>
      </c>
      <c r="E184" s="73"/>
      <c r="F184" t="str">
        <f>IF(D184="","",VLOOKUP(D184,ENTRANTS!$A$1:$H$1000,2,0))</f>
        <v/>
      </c>
      <c r="G184" t="str">
        <f>IF(D184="","",VLOOKUP(D184,ENTRANTS!$A$1:$H$1000,3,0))</f>
        <v/>
      </c>
      <c r="H184" s="1" t="str">
        <f>IF(D184="","",LEFT(VLOOKUP(D184,ENTRANTS!$A$1:$H$1000,5,0),1))</f>
        <v/>
      </c>
      <c r="I184" s="1" t="str">
        <f>IF(D184="","",COUNTIF($H$2:H184,H184))</f>
        <v/>
      </c>
      <c r="J184" s="1" t="str">
        <f>IF(D184="","",VLOOKUP(D184,ENTRANTS!$A$1:$H$1000,4,0))</f>
        <v/>
      </c>
      <c r="K184" s="1" t="str">
        <f>IF(D184="","",COUNTIF($J$2:J184,J184))</f>
        <v/>
      </c>
      <c r="L184" t="str">
        <f>IF(D184="","",VLOOKUP(D184,ENTRANTS!$A$1:$H$1000,6,0))</f>
        <v/>
      </c>
      <c r="M184" s="99" t="str">
        <f t="shared" si="26"/>
        <v/>
      </c>
      <c r="N184" s="38"/>
      <c r="O184" s="5" t="str">
        <f t="shared" si="27"/>
        <v/>
      </c>
      <c r="P184" s="6" t="str">
        <f>IF(D184="","",COUNTIF($O$2:O184,O184))</f>
        <v/>
      </c>
      <c r="Q184" s="7" t="str">
        <f t="shared" si="30"/>
        <v/>
      </c>
      <c r="R184" s="42" t="str">
        <f>IF(AND(P184=4,H184="M",NOT(L184="Unattached")),SUMIF(O$2:O184,O184,I$2:I184),"")</f>
        <v/>
      </c>
      <c r="S184" s="7" t="str">
        <f t="shared" si="31"/>
        <v/>
      </c>
      <c r="T184" s="42" t="str">
        <f>IF(AND(P184=3,H184="F",NOT(L184="Unattached")),SUMIF(O$2:O184,O184,I$2:I184),"")</f>
        <v/>
      </c>
      <c r="U184" s="8" t="str">
        <f t="shared" si="24"/>
        <v/>
      </c>
      <c r="V184" s="8" t="str">
        <f t="shared" si="28"/>
        <v/>
      </c>
      <c r="W184" s="40" t="str">
        <f t="shared" si="25"/>
        <v xml:space="preserve"> </v>
      </c>
      <c r="X184" s="40" t="str">
        <f>IF(H184="M",IF(P184&lt;&gt;4,"",VLOOKUP(CONCATENATE(O184," ",(P184-3)),$W$2:AA184,5,0)),IF(P184&lt;&gt;3,"",VLOOKUP(CONCATENATE(O184," ",(P184-2)),$W$2:AA184,5,0)))</f>
        <v/>
      </c>
      <c r="Y184" s="40" t="str">
        <f>IF(H184="M",IF(P184&lt;&gt;4,"",VLOOKUP(CONCATENATE(O184," ",(P184-2)),$W$2:AA184,5,0)),IF(P184&lt;&gt;3,"",VLOOKUP(CONCATENATE(O184," ",(P184-1)),$W$2:AA184,5,0)))</f>
        <v/>
      </c>
      <c r="Z184" s="40" t="str">
        <f>IF(H184="M",IF(P184&lt;&gt;4,"",VLOOKUP(CONCATENATE(O184," ",(P184-1)),$W$2:AA184,5,0)),IF(P184&lt;&gt;3,"",VLOOKUP(CONCATENATE(O184," ",(P184)),$W$2:AA184,5,0)))</f>
        <v/>
      </c>
      <c r="AA184" s="40" t="str">
        <f t="shared" si="29"/>
        <v/>
      </c>
    </row>
    <row r="185" spans="1:27" x14ac:dyDescent="0.3">
      <c r="A185" s="78" t="str">
        <f t="shared" si="22"/>
        <v/>
      </c>
      <c r="B185" s="78" t="str">
        <f t="shared" si="23"/>
        <v/>
      </c>
      <c r="C185" s="1">
        <v>184</v>
      </c>
      <c r="E185" s="73"/>
      <c r="F185" t="str">
        <f>IF(D185="","",VLOOKUP(D185,ENTRANTS!$A$1:$H$1000,2,0))</f>
        <v/>
      </c>
      <c r="G185" t="str">
        <f>IF(D185="","",VLOOKUP(D185,ENTRANTS!$A$1:$H$1000,3,0))</f>
        <v/>
      </c>
      <c r="H185" s="1" t="str">
        <f>IF(D185="","",LEFT(VLOOKUP(D185,ENTRANTS!$A$1:$H$1000,5,0),1))</f>
        <v/>
      </c>
      <c r="I185" s="1" t="str">
        <f>IF(D185="","",COUNTIF($H$2:H185,H185))</f>
        <v/>
      </c>
      <c r="J185" s="1" t="str">
        <f>IF(D185="","",VLOOKUP(D185,ENTRANTS!$A$1:$H$1000,4,0))</f>
        <v/>
      </c>
      <c r="K185" s="1" t="str">
        <f>IF(D185="","",COUNTIF($J$2:J185,J185))</f>
        <v/>
      </c>
      <c r="L185" t="str">
        <f>IF(D185="","",VLOOKUP(D185,ENTRANTS!$A$1:$H$1000,6,0))</f>
        <v/>
      </c>
      <c r="M185" s="99" t="str">
        <f t="shared" si="26"/>
        <v/>
      </c>
      <c r="N185" s="38"/>
      <c r="O185" s="5" t="str">
        <f t="shared" si="27"/>
        <v/>
      </c>
      <c r="P185" s="6" t="str">
        <f>IF(D185="","",COUNTIF($O$2:O185,O185))</f>
        <v/>
      </c>
      <c r="Q185" s="7" t="str">
        <f t="shared" si="30"/>
        <v/>
      </c>
      <c r="R185" s="42" t="str">
        <f>IF(AND(P185=4,H185="M",NOT(L185="Unattached")),SUMIF(O$2:O185,O185,I$2:I185),"")</f>
        <v/>
      </c>
      <c r="S185" s="7" t="str">
        <f t="shared" si="31"/>
        <v/>
      </c>
      <c r="T185" s="42" t="str">
        <f>IF(AND(P185=3,H185="F",NOT(L185="Unattached")),SUMIF(O$2:O185,O185,I$2:I185),"")</f>
        <v/>
      </c>
      <c r="U185" s="8" t="str">
        <f t="shared" si="24"/>
        <v/>
      </c>
      <c r="V185" s="8" t="str">
        <f t="shared" si="28"/>
        <v/>
      </c>
      <c r="W185" s="40" t="str">
        <f t="shared" si="25"/>
        <v xml:space="preserve"> </v>
      </c>
      <c r="X185" s="40" t="str">
        <f>IF(H185="M",IF(P185&lt;&gt;4,"",VLOOKUP(CONCATENATE(O185," ",(P185-3)),$W$2:AA185,5,0)),IF(P185&lt;&gt;3,"",VLOOKUP(CONCATENATE(O185," ",(P185-2)),$W$2:AA185,5,0)))</f>
        <v/>
      </c>
      <c r="Y185" s="40" t="str">
        <f>IF(H185="M",IF(P185&lt;&gt;4,"",VLOOKUP(CONCATENATE(O185," ",(P185-2)),$W$2:AA185,5,0)),IF(P185&lt;&gt;3,"",VLOOKUP(CONCATENATE(O185," ",(P185-1)),$W$2:AA185,5,0)))</f>
        <v/>
      </c>
      <c r="Z185" s="40" t="str">
        <f>IF(H185="M",IF(P185&lt;&gt;4,"",VLOOKUP(CONCATENATE(O185," ",(P185-1)),$W$2:AA185,5,0)),IF(P185&lt;&gt;3,"",VLOOKUP(CONCATENATE(O185," ",(P185)),$W$2:AA185,5,0)))</f>
        <v/>
      </c>
      <c r="AA185" s="40" t="str">
        <f t="shared" si="29"/>
        <v/>
      </c>
    </row>
    <row r="186" spans="1:27" x14ac:dyDescent="0.3">
      <c r="A186" s="78" t="str">
        <f t="shared" si="22"/>
        <v/>
      </c>
      <c r="B186" s="78" t="str">
        <f t="shared" si="23"/>
        <v/>
      </c>
      <c r="C186" s="1">
        <v>185</v>
      </c>
      <c r="E186" s="73"/>
      <c r="F186" t="str">
        <f>IF(D186="","",VLOOKUP(D186,ENTRANTS!$A$1:$H$1000,2,0))</f>
        <v/>
      </c>
      <c r="G186" t="str">
        <f>IF(D186="","",VLOOKUP(D186,ENTRANTS!$A$1:$H$1000,3,0))</f>
        <v/>
      </c>
      <c r="H186" s="1" t="str">
        <f>IF(D186="","",LEFT(VLOOKUP(D186,ENTRANTS!$A$1:$H$1000,5,0),1))</f>
        <v/>
      </c>
      <c r="I186" s="1" t="str">
        <f>IF(D186="","",COUNTIF($H$2:H186,H186))</f>
        <v/>
      </c>
      <c r="J186" s="1" t="str">
        <f>IF(D186="","",VLOOKUP(D186,ENTRANTS!$A$1:$H$1000,4,0))</f>
        <v/>
      </c>
      <c r="K186" s="1" t="str">
        <f>IF(D186="","",COUNTIF($J$2:J186,J186))</f>
        <v/>
      </c>
      <c r="L186" t="str">
        <f>IF(D186="","",VLOOKUP(D186,ENTRANTS!$A$1:$H$1000,6,0))</f>
        <v/>
      </c>
      <c r="M186" s="99" t="str">
        <f t="shared" si="26"/>
        <v/>
      </c>
      <c r="N186" s="38"/>
      <c r="O186" s="5" t="str">
        <f t="shared" si="27"/>
        <v/>
      </c>
      <c r="P186" s="6" t="str">
        <f>IF(D186="","",COUNTIF($O$2:O186,O186))</f>
        <v/>
      </c>
      <c r="Q186" s="7" t="str">
        <f t="shared" si="30"/>
        <v/>
      </c>
      <c r="R186" s="42" t="str">
        <f>IF(AND(P186=4,H186="M",NOT(L186="Unattached")),SUMIF(O$2:O186,O186,I$2:I186),"")</f>
        <v/>
      </c>
      <c r="S186" s="7" t="str">
        <f t="shared" si="31"/>
        <v/>
      </c>
      <c r="T186" s="42" t="str">
        <f>IF(AND(P186=3,H186="F",NOT(L186="Unattached")),SUMIF(O$2:O186,O186,I$2:I186),"")</f>
        <v/>
      </c>
      <c r="U186" s="8" t="str">
        <f t="shared" si="24"/>
        <v/>
      </c>
      <c r="V186" s="8" t="str">
        <f t="shared" si="28"/>
        <v/>
      </c>
      <c r="W186" s="40" t="str">
        <f t="shared" si="25"/>
        <v xml:space="preserve"> </v>
      </c>
      <c r="X186" s="40" t="str">
        <f>IF(H186="M",IF(P186&lt;&gt;4,"",VLOOKUP(CONCATENATE(O186," ",(P186-3)),$W$2:AA186,5,0)),IF(P186&lt;&gt;3,"",VLOOKUP(CONCATENATE(O186," ",(P186-2)),$W$2:AA186,5,0)))</f>
        <v/>
      </c>
      <c r="Y186" s="40" t="str">
        <f>IF(H186="M",IF(P186&lt;&gt;4,"",VLOOKUP(CONCATENATE(O186," ",(P186-2)),$W$2:AA186,5,0)),IF(P186&lt;&gt;3,"",VLOOKUP(CONCATENATE(O186," ",(P186-1)),$W$2:AA186,5,0)))</f>
        <v/>
      </c>
      <c r="Z186" s="40" t="str">
        <f>IF(H186="M",IF(P186&lt;&gt;4,"",VLOOKUP(CONCATENATE(O186," ",(P186-1)),$W$2:AA186,5,0)),IF(P186&lt;&gt;3,"",VLOOKUP(CONCATENATE(O186," ",(P186)),$W$2:AA186,5,0)))</f>
        <v/>
      </c>
      <c r="AA186" s="40" t="str">
        <f t="shared" si="29"/>
        <v/>
      </c>
    </row>
    <row r="187" spans="1:27" x14ac:dyDescent="0.3">
      <c r="A187" s="78" t="str">
        <f t="shared" si="22"/>
        <v/>
      </c>
      <c r="B187" s="78" t="str">
        <f t="shared" si="23"/>
        <v/>
      </c>
      <c r="C187" s="1">
        <v>186</v>
      </c>
      <c r="E187" s="73"/>
      <c r="F187" t="str">
        <f>IF(D187="","",VLOOKUP(D187,ENTRANTS!$A$1:$H$1000,2,0))</f>
        <v/>
      </c>
      <c r="G187" t="str">
        <f>IF(D187="","",VLOOKUP(D187,ENTRANTS!$A$1:$H$1000,3,0))</f>
        <v/>
      </c>
      <c r="H187" s="1" t="str">
        <f>IF(D187="","",LEFT(VLOOKUP(D187,ENTRANTS!$A$1:$H$1000,5,0),1))</f>
        <v/>
      </c>
      <c r="I187" s="1" t="str">
        <f>IF(D187="","",COUNTIF($H$2:H187,H187))</f>
        <v/>
      </c>
      <c r="J187" s="1" t="str">
        <f>IF(D187="","",VLOOKUP(D187,ENTRANTS!$A$1:$H$1000,4,0))</f>
        <v/>
      </c>
      <c r="K187" s="1" t="str">
        <f>IF(D187="","",COUNTIF($J$2:J187,J187))</f>
        <v/>
      </c>
      <c r="L187" t="str">
        <f>IF(D187="","",VLOOKUP(D187,ENTRANTS!$A$1:$H$1000,6,0))</f>
        <v/>
      </c>
      <c r="M187" s="99" t="str">
        <f t="shared" si="26"/>
        <v/>
      </c>
      <c r="N187" s="38"/>
      <c r="O187" s="5" t="str">
        <f t="shared" si="27"/>
        <v/>
      </c>
      <c r="P187" s="6" t="str">
        <f>IF(D187="","",COUNTIF($O$2:O187,O187))</f>
        <v/>
      </c>
      <c r="Q187" s="7" t="str">
        <f t="shared" si="30"/>
        <v/>
      </c>
      <c r="R187" s="42" t="str">
        <f>IF(AND(P187=4,H187="M",NOT(L187="Unattached")),SUMIF(O$2:O187,O187,I$2:I187),"")</f>
        <v/>
      </c>
      <c r="S187" s="7" t="str">
        <f t="shared" si="31"/>
        <v/>
      </c>
      <c r="T187" s="42" t="str">
        <f>IF(AND(P187=3,H187="F",NOT(L187="Unattached")),SUMIF(O$2:O187,O187,I$2:I187),"")</f>
        <v/>
      </c>
      <c r="U187" s="8" t="str">
        <f t="shared" si="24"/>
        <v/>
      </c>
      <c r="V187" s="8" t="str">
        <f t="shared" si="28"/>
        <v/>
      </c>
      <c r="W187" s="40" t="str">
        <f t="shared" si="25"/>
        <v xml:space="preserve"> </v>
      </c>
      <c r="X187" s="40" t="str">
        <f>IF(H187="M",IF(P187&lt;&gt;4,"",VLOOKUP(CONCATENATE(O187," ",(P187-3)),$W$2:AA187,5,0)),IF(P187&lt;&gt;3,"",VLOOKUP(CONCATENATE(O187," ",(P187-2)),$W$2:AA187,5,0)))</f>
        <v/>
      </c>
      <c r="Y187" s="40" t="str">
        <f>IF(H187="M",IF(P187&lt;&gt;4,"",VLOOKUP(CONCATENATE(O187," ",(P187-2)),$W$2:AA187,5,0)),IF(P187&lt;&gt;3,"",VLOOKUP(CONCATENATE(O187," ",(P187-1)),$W$2:AA187,5,0)))</f>
        <v/>
      </c>
      <c r="Z187" s="40" t="str">
        <f>IF(H187="M",IF(P187&lt;&gt;4,"",VLOOKUP(CONCATENATE(O187," ",(P187-1)),$W$2:AA187,5,0)),IF(P187&lt;&gt;3,"",VLOOKUP(CONCATENATE(O187," ",(P187)),$W$2:AA187,5,0)))</f>
        <v/>
      </c>
      <c r="AA187" s="40" t="str">
        <f t="shared" si="29"/>
        <v/>
      </c>
    </row>
    <row r="188" spans="1:27" x14ac:dyDescent="0.3">
      <c r="A188" s="78" t="str">
        <f t="shared" si="22"/>
        <v/>
      </c>
      <c r="B188" s="78" t="str">
        <f t="shared" si="23"/>
        <v/>
      </c>
      <c r="C188" s="1">
        <v>187</v>
      </c>
      <c r="E188" s="73"/>
      <c r="F188" t="str">
        <f>IF(D188="","",VLOOKUP(D188,ENTRANTS!$A$1:$H$1000,2,0))</f>
        <v/>
      </c>
      <c r="G188" t="str">
        <f>IF(D188="","",VLOOKUP(D188,ENTRANTS!$A$1:$H$1000,3,0))</f>
        <v/>
      </c>
      <c r="H188" s="1" t="str">
        <f>IF(D188="","",LEFT(VLOOKUP(D188,ENTRANTS!$A$1:$H$1000,5,0),1))</f>
        <v/>
      </c>
      <c r="I188" s="1" t="str">
        <f>IF(D188="","",COUNTIF($H$2:H188,H188))</f>
        <v/>
      </c>
      <c r="J188" s="1" t="str">
        <f>IF(D188="","",VLOOKUP(D188,ENTRANTS!$A$1:$H$1000,4,0))</f>
        <v/>
      </c>
      <c r="K188" s="1" t="str">
        <f>IF(D188="","",COUNTIF($J$2:J188,J188))</f>
        <v/>
      </c>
      <c r="L188" t="str">
        <f>IF(D188="","",VLOOKUP(D188,ENTRANTS!$A$1:$H$1000,6,0))</f>
        <v/>
      </c>
      <c r="M188" s="99" t="str">
        <f t="shared" si="26"/>
        <v/>
      </c>
      <c r="N188" s="38"/>
      <c r="O188" s="5" t="str">
        <f t="shared" si="27"/>
        <v/>
      </c>
      <c r="P188" s="6" t="str">
        <f>IF(D188="","",COUNTIF($O$2:O188,O188))</f>
        <v/>
      </c>
      <c r="Q188" s="7" t="str">
        <f t="shared" si="30"/>
        <v/>
      </c>
      <c r="R188" s="42" t="str">
        <f>IF(AND(P188=4,H188="M",NOT(L188="Unattached")),SUMIF(O$2:O188,O188,I$2:I188),"")</f>
        <v/>
      </c>
      <c r="S188" s="7" t="str">
        <f t="shared" si="31"/>
        <v/>
      </c>
      <c r="T188" s="42" t="str">
        <f>IF(AND(P188=3,H188="F",NOT(L188="Unattached")),SUMIF(O$2:O188,O188,I$2:I188),"")</f>
        <v/>
      </c>
      <c r="U188" s="8" t="str">
        <f t="shared" si="24"/>
        <v/>
      </c>
      <c r="V188" s="8" t="str">
        <f t="shared" si="28"/>
        <v/>
      </c>
      <c r="W188" s="40" t="str">
        <f t="shared" si="25"/>
        <v xml:space="preserve"> </v>
      </c>
      <c r="X188" s="40" t="str">
        <f>IF(H188="M",IF(P188&lt;&gt;4,"",VLOOKUP(CONCATENATE(O188," ",(P188-3)),$W$2:AA188,5,0)),IF(P188&lt;&gt;3,"",VLOOKUP(CONCATENATE(O188," ",(P188-2)),$W$2:AA188,5,0)))</f>
        <v/>
      </c>
      <c r="Y188" s="40" t="str">
        <f>IF(H188="M",IF(P188&lt;&gt;4,"",VLOOKUP(CONCATENATE(O188," ",(P188-2)),$W$2:AA188,5,0)),IF(P188&lt;&gt;3,"",VLOOKUP(CONCATENATE(O188," ",(P188-1)),$W$2:AA188,5,0)))</f>
        <v/>
      </c>
      <c r="Z188" s="40" t="str">
        <f>IF(H188="M",IF(P188&lt;&gt;4,"",VLOOKUP(CONCATENATE(O188," ",(P188-1)),$W$2:AA188,5,0)),IF(P188&lt;&gt;3,"",VLOOKUP(CONCATENATE(O188," ",(P188)),$W$2:AA188,5,0)))</f>
        <v/>
      </c>
      <c r="AA188" s="40" t="str">
        <f t="shared" si="29"/>
        <v/>
      </c>
    </row>
    <row r="189" spans="1:27" x14ac:dyDescent="0.3">
      <c r="A189" s="78" t="str">
        <f t="shared" si="22"/>
        <v/>
      </c>
      <c r="B189" s="78" t="str">
        <f t="shared" si="23"/>
        <v/>
      </c>
      <c r="C189" s="1">
        <v>188</v>
      </c>
      <c r="E189" s="73"/>
      <c r="F189" t="str">
        <f>IF(D189="","",VLOOKUP(D189,ENTRANTS!$A$1:$H$1000,2,0))</f>
        <v/>
      </c>
      <c r="G189" t="str">
        <f>IF(D189="","",VLOOKUP(D189,ENTRANTS!$A$1:$H$1000,3,0))</f>
        <v/>
      </c>
      <c r="H189" s="1" t="str">
        <f>IF(D189="","",LEFT(VLOOKUP(D189,ENTRANTS!$A$1:$H$1000,5,0),1))</f>
        <v/>
      </c>
      <c r="I189" s="1" t="str">
        <f>IF(D189="","",COUNTIF($H$2:H189,H189))</f>
        <v/>
      </c>
      <c r="J189" s="1" t="str">
        <f>IF(D189="","",VLOOKUP(D189,ENTRANTS!$A$1:$H$1000,4,0))</f>
        <v/>
      </c>
      <c r="K189" s="1" t="str">
        <f>IF(D189="","",COUNTIF($J$2:J189,J189))</f>
        <v/>
      </c>
      <c r="L189" t="str">
        <f>IF(D189="","",VLOOKUP(D189,ENTRANTS!$A$1:$H$1000,6,0))</f>
        <v/>
      </c>
      <c r="M189" s="99" t="str">
        <f t="shared" si="26"/>
        <v/>
      </c>
      <c r="N189" s="38"/>
      <c r="O189" s="5" t="str">
        <f t="shared" si="27"/>
        <v/>
      </c>
      <c r="P189" s="6" t="str">
        <f>IF(D189="","",COUNTIF($O$2:O189,O189))</f>
        <v/>
      </c>
      <c r="Q189" s="7" t="str">
        <f t="shared" si="30"/>
        <v/>
      </c>
      <c r="R189" s="42" t="str">
        <f>IF(AND(P189=4,H189="M",NOT(L189="Unattached")),SUMIF(O$2:O189,O189,I$2:I189),"")</f>
        <v/>
      </c>
      <c r="S189" s="7" t="str">
        <f t="shared" si="31"/>
        <v/>
      </c>
      <c r="T189" s="42" t="str">
        <f>IF(AND(P189=3,H189="F",NOT(L189="Unattached")),SUMIF(O$2:O189,O189,I$2:I189),"")</f>
        <v/>
      </c>
      <c r="U189" s="8" t="str">
        <f t="shared" si="24"/>
        <v/>
      </c>
      <c r="V189" s="8" t="str">
        <f t="shared" si="28"/>
        <v/>
      </c>
      <c r="W189" s="40" t="str">
        <f t="shared" si="25"/>
        <v xml:space="preserve"> </v>
      </c>
      <c r="X189" s="40" t="str">
        <f>IF(H189="M",IF(P189&lt;&gt;4,"",VLOOKUP(CONCATENATE(O189," ",(P189-3)),$W$2:AA189,5,0)),IF(P189&lt;&gt;3,"",VLOOKUP(CONCATENATE(O189," ",(P189-2)),$W$2:AA189,5,0)))</f>
        <v/>
      </c>
      <c r="Y189" s="40" t="str">
        <f>IF(H189="M",IF(P189&lt;&gt;4,"",VLOOKUP(CONCATENATE(O189," ",(P189-2)),$W$2:AA189,5,0)),IF(P189&lt;&gt;3,"",VLOOKUP(CONCATENATE(O189," ",(P189-1)),$W$2:AA189,5,0)))</f>
        <v/>
      </c>
      <c r="Z189" s="40" t="str">
        <f>IF(H189="M",IF(P189&lt;&gt;4,"",VLOOKUP(CONCATENATE(O189," ",(P189-1)),$W$2:AA189,5,0)),IF(P189&lt;&gt;3,"",VLOOKUP(CONCATENATE(O189," ",(P189)),$W$2:AA189,5,0)))</f>
        <v/>
      </c>
      <c r="AA189" s="40" t="str">
        <f t="shared" si="29"/>
        <v/>
      </c>
    </row>
    <row r="190" spans="1:27" x14ac:dyDescent="0.3">
      <c r="A190" s="78" t="str">
        <f t="shared" si="22"/>
        <v/>
      </c>
      <c r="B190" s="78" t="str">
        <f t="shared" si="23"/>
        <v/>
      </c>
      <c r="C190" s="1">
        <v>189</v>
      </c>
      <c r="E190" s="73"/>
      <c r="F190" t="str">
        <f>IF(D190="","",VLOOKUP(D190,ENTRANTS!$A$1:$H$1000,2,0))</f>
        <v/>
      </c>
      <c r="G190" t="str">
        <f>IF(D190="","",VLOOKUP(D190,ENTRANTS!$A$1:$H$1000,3,0))</f>
        <v/>
      </c>
      <c r="H190" s="1" t="str">
        <f>IF(D190="","",LEFT(VLOOKUP(D190,ENTRANTS!$A$1:$H$1000,5,0),1))</f>
        <v/>
      </c>
      <c r="I190" s="1" t="str">
        <f>IF(D190="","",COUNTIF($H$2:H190,H190))</f>
        <v/>
      </c>
      <c r="J190" s="1" t="str">
        <f>IF(D190="","",VLOOKUP(D190,ENTRANTS!$A$1:$H$1000,4,0))</f>
        <v/>
      </c>
      <c r="K190" s="1" t="str">
        <f>IF(D190="","",COUNTIF($J$2:J190,J190))</f>
        <v/>
      </c>
      <c r="L190" t="str">
        <f>IF(D190="","",VLOOKUP(D190,ENTRANTS!$A$1:$H$1000,6,0))</f>
        <v/>
      </c>
      <c r="M190" s="99" t="str">
        <f t="shared" si="26"/>
        <v/>
      </c>
      <c r="N190" s="38"/>
      <c r="O190" s="5" t="str">
        <f t="shared" si="27"/>
        <v/>
      </c>
      <c r="P190" s="6" t="str">
        <f>IF(D190="","",COUNTIF($O$2:O190,O190))</f>
        <v/>
      </c>
      <c r="Q190" s="7" t="str">
        <f t="shared" si="30"/>
        <v/>
      </c>
      <c r="R190" s="42" t="str">
        <f>IF(AND(P190=4,H190="M",NOT(L190="Unattached")),SUMIF(O$2:O190,O190,I$2:I190),"")</f>
        <v/>
      </c>
      <c r="S190" s="7" t="str">
        <f t="shared" si="31"/>
        <v/>
      </c>
      <c r="T190" s="42" t="str">
        <f>IF(AND(P190=3,H190="F",NOT(L190="Unattached")),SUMIF(O$2:O190,O190,I$2:I190),"")</f>
        <v/>
      </c>
      <c r="U190" s="8" t="str">
        <f t="shared" si="24"/>
        <v/>
      </c>
      <c r="V190" s="8" t="str">
        <f t="shared" si="28"/>
        <v/>
      </c>
      <c r="W190" s="40" t="str">
        <f t="shared" si="25"/>
        <v xml:space="preserve"> </v>
      </c>
      <c r="X190" s="40" t="str">
        <f>IF(H190="M",IF(P190&lt;&gt;4,"",VLOOKUP(CONCATENATE(O190," ",(P190-3)),$W$2:AA190,5,0)),IF(P190&lt;&gt;3,"",VLOOKUP(CONCATENATE(O190," ",(P190-2)),$W$2:AA190,5,0)))</f>
        <v/>
      </c>
      <c r="Y190" s="40" t="str">
        <f>IF(H190="M",IF(P190&lt;&gt;4,"",VLOOKUP(CONCATENATE(O190," ",(P190-2)),$W$2:AA190,5,0)),IF(P190&lt;&gt;3,"",VLOOKUP(CONCATENATE(O190," ",(P190-1)),$W$2:AA190,5,0)))</f>
        <v/>
      </c>
      <c r="Z190" s="40" t="str">
        <f>IF(H190="M",IF(P190&lt;&gt;4,"",VLOOKUP(CONCATENATE(O190," ",(P190-1)),$W$2:AA190,5,0)),IF(P190&lt;&gt;3,"",VLOOKUP(CONCATENATE(O190," ",(P190)),$W$2:AA190,5,0)))</f>
        <v/>
      </c>
      <c r="AA190" s="40" t="str">
        <f t="shared" si="29"/>
        <v/>
      </c>
    </row>
    <row r="191" spans="1:27" x14ac:dyDescent="0.3">
      <c r="A191" s="78" t="str">
        <f t="shared" si="22"/>
        <v/>
      </c>
      <c r="B191" s="78" t="str">
        <f t="shared" si="23"/>
        <v/>
      </c>
      <c r="C191" s="1">
        <v>190</v>
      </c>
      <c r="E191" s="73"/>
      <c r="F191" t="str">
        <f>IF(D191="","",VLOOKUP(D191,ENTRANTS!$A$1:$H$1000,2,0))</f>
        <v/>
      </c>
      <c r="G191" t="str">
        <f>IF(D191="","",VLOOKUP(D191,ENTRANTS!$A$1:$H$1000,3,0))</f>
        <v/>
      </c>
      <c r="H191" s="1" t="str">
        <f>IF(D191="","",LEFT(VLOOKUP(D191,ENTRANTS!$A$1:$H$1000,5,0),1))</f>
        <v/>
      </c>
      <c r="I191" s="1" t="str">
        <f>IF(D191="","",COUNTIF($H$2:H191,H191))</f>
        <v/>
      </c>
      <c r="J191" s="1" t="str">
        <f>IF(D191="","",VLOOKUP(D191,ENTRANTS!$A$1:$H$1000,4,0))</f>
        <v/>
      </c>
      <c r="K191" s="1" t="str">
        <f>IF(D191="","",COUNTIF($J$2:J191,J191))</f>
        <v/>
      </c>
      <c r="L191" t="str">
        <f>IF(D191="","",VLOOKUP(D191,ENTRANTS!$A$1:$H$1000,6,0))</f>
        <v/>
      </c>
      <c r="M191" s="99" t="str">
        <f t="shared" si="26"/>
        <v/>
      </c>
      <c r="N191" s="38"/>
      <c r="O191" s="5" t="str">
        <f t="shared" si="27"/>
        <v/>
      </c>
      <c r="P191" s="6" t="str">
        <f>IF(D191="","",COUNTIF($O$2:O191,O191))</f>
        <v/>
      </c>
      <c r="Q191" s="7" t="str">
        <f t="shared" si="30"/>
        <v/>
      </c>
      <c r="R191" s="42" t="str">
        <f>IF(AND(P191=4,H191="M",NOT(L191="Unattached")),SUMIF(O$2:O191,O191,I$2:I191),"")</f>
        <v/>
      </c>
      <c r="S191" s="7" t="str">
        <f t="shared" si="31"/>
        <v/>
      </c>
      <c r="T191" s="42" t="str">
        <f>IF(AND(P191=3,H191="F",NOT(L191="Unattached")),SUMIF(O$2:O191,O191,I$2:I191),"")</f>
        <v/>
      </c>
      <c r="U191" s="8" t="str">
        <f t="shared" si="24"/>
        <v/>
      </c>
      <c r="V191" s="8" t="str">
        <f t="shared" si="28"/>
        <v/>
      </c>
      <c r="W191" s="40" t="str">
        <f t="shared" si="25"/>
        <v xml:space="preserve"> </v>
      </c>
      <c r="X191" s="40" t="str">
        <f>IF(H191="M",IF(P191&lt;&gt;4,"",VLOOKUP(CONCATENATE(O191," ",(P191-3)),$W$2:AA191,5,0)),IF(P191&lt;&gt;3,"",VLOOKUP(CONCATENATE(O191," ",(P191-2)),$W$2:AA191,5,0)))</f>
        <v/>
      </c>
      <c r="Y191" s="40" t="str">
        <f>IF(H191="M",IF(P191&lt;&gt;4,"",VLOOKUP(CONCATENATE(O191," ",(P191-2)),$W$2:AA191,5,0)),IF(P191&lt;&gt;3,"",VLOOKUP(CONCATENATE(O191," ",(P191-1)),$W$2:AA191,5,0)))</f>
        <v/>
      </c>
      <c r="Z191" s="40" t="str">
        <f>IF(H191="M",IF(P191&lt;&gt;4,"",VLOOKUP(CONCATENATE(O191," ",(P191-1)),$W$2:AA191,5,0)),IF(P191&lt;&gt;3,"",VLOOKUP(CONCATENATE(O191," ",(P191)),$W$2:AA191,5,0)))</f>
        <v/>
      </c>
      <c r="AA191" s="40" t="str">
        <f t="shared" si="29"/>
        <v/>
      </c>
    </row>
    <row r="192" spans="1:27" x14ac:dyDescent="0.3">
      <c r="A192" s="78" t="str">
        <f t="shared" si="22"/>
        <v/>
      </c>
      <c r="B192" s="78" t="str">
        <f t="shared" si="23"/>
        <v/>
      </c>
      <c r="C192" s="1">
        <v>191</v>
      </c>
      <c r="E192" s="73"/>
      <c r="F192" t="str">
        <f>IF(D192="","",VLOOKUP(D192,ENTRANTS!$A$1:$H$1000,2,0))</f>
        <v/>
      </c>
      <c r="G192" t="str">
        <f>IF(D192="","",VLOOKUP(D192,ENTRANTS!$A$1:$H$1000,3,0))</f>
        <v/>
      </c>
      <c r="H192" s="1" t="str">
        <f>IF(D192="","",LEFT(VLOOKUP(D192,ENTRANTS!$A$1:$H$1000,5,0),1))</f>
        <v/>
      </c>
      <c r="I192" s="1" t="str">
        <f>IF(D192="","",COUNTIF($H$2:H192,H192))</f>
        <v/>
      </c>
      <c r="J192" s="1" t="str">
        <f>IF(D192="","",VLOOKUP(D192,ENTRANTS!$A$1:$H$1000,4,0))</f>
        <v/>
      </c>
      <c r="K192" s="1" t="str">
        <f>IF(D192="","",COUNTIF($J$2:J192,J192))</f>
        <v/>
      </c>
      <c r="L192" t="str">
        <f>IF(D192="","",VLOOKUP(D192,ENTRANTS!$A$1:$H$1000,6,0))</f>
        <v/>
      </c>
      <c r="M192" s="99" t="str">
        <f t="shared" si="26"/>
        <v/>
      </c>
      <c r="N192" s="38"/>
      <c r="O192" s="5" t="str">
        <f t="shared" si="27"/>
        <v/>
      </c>
      <c r="P192" s="6" t="str">
        <f>IF(D192="","",COUNTIF($O$2:O192,O192))</f>
        <v/>
      </c>
      <c r="Q192" s="7" t="str">
        <f t="shared" si="30"/>
        <v/>
      </c>
      <c r="R192" s="42" t="str">
        <f>IF(AND(P192=4,H192="M",NOT(L192="Unattached")),SUMIF(O$2:O192,O192,I$2:I192),"")</f>
        <v/>
      </c>
      <c r="S192" s="7" t="str">
        <f t="shared" si="31"/>
        <v/>
      </c>
      <c r="T192" s="42" t="str">
        <f>IF(AND(P192=3,H192="F",NOT(L192="Unattached")),SUMIF(O$2:O192,O192,I$2:I192),"")</f>
        <v/>
      </c>
      <c r="U192" s="8" t="str">
        <f t="shared" si="24"/>
        <v/>
      </c>
      <c r="V192" s="8" t="str">
        <f t="shared" si="28"/>
        <v/>
      </c>
      <c r="W192" s="40" t="str">
        <f t="shared" si="25"/>
        <v xml:space="preserve"> </v>
      </c>
      <c r="X192" s="40" t="str">
        <f>IF(H192="M",IF(P192&lt;&gt;4,"",VLOOKUP(CONCATENATE(O192," ",(P192-3)),$W$2:AA192,5,0)),IF(P192&lt;&gt;3,"",VLOOKUP(CONCATENATE(O192," ",(P192-2)),$W$2:AA192,5,0)))</f>
        <v/>
      </c>
      <c r="Y192" s="40" t="str">
        <f>IF(H192="M",IF(P192&lt;&gt;4,"",VLOOKUP(CONCATENATE(O192," ",(P192-2)),$W$2:AA192,5,0)),IF(P192&lt;&gt;3,"",VLOOKUP(CONCATENATE(O192," ",(P192-1)),$W$2:AA192,5,0)))</f>
        <v/>
      </c>
      <c r="Z192" s="40" t="str">
        <f>IF(H192="M",IF(P192&lt;&gt;4,"",VLOOKUP(CONCATENATE(O192," ",(P192-1)),$W$2:AA192,5,0)),IF(P192&lt;&gt;3,"",VLOOKUP(CONCATENATE(O192," ",(P192)),$W$2:AA192,5,0)))</f>
        <v/>
      </c>
      <c r="AA192" s="40" t="str">
        <f t="shared" si="29"/>
        <v/>
      </c>
    </row>
    <row r="193" spans="1:27" x14ac:dyDescent="0.3">
      <c r="A193" s="78" t="str">
        <f t="shared" si="22"/>
        <v/>
      </c>
      <c r="B193" s="78" t="str">
        <f t="shared" si="23"/>
        <v/>
      </c>
      <c r="C193" s="1">
        <v>192</v>
      </c>
      <c r="E193" s="73"/>
      <c r="F193" t="str">
        <f>IF(D193="","",VLOOKUP(D193,ENTRANTS!$A$1:$H$1000,2,0))</f>
        <v/>
      </c>
      <c r="G193" t="str">
        <f>IF(D193="","",VLOOKUP(D193,ENTRANTS!$A$1:$H$1000,3,0))</f>
        <v/>
      </c>
      <c r="H193" s="1" t="str">
        <f>IF(D193="","",LEFT(VLOOKUP(D193,ENTRANTS!$A$1:$H$1000,5,0),1))</f>
        <v/>
      </c>
      <c r="I193" s="1" t="str">
        <f>IF(D193="","",COUNTIF($H$2:H193,H193))</f>
        <v/>
      </c>
      <c r="J193" s="1" t="str">
        <f>IF(D193="","",VLOOKUP(D193,ENTRANTS!$A$1:$H$1000,4,0))</f>
        <v/>
      </c>
      <c r="K193" s="1" t="str">
        <f>IF(D193="","",COUNTIF($J$2:J193,J193))</f>
        <v/>
      </c>
      <c r="L193" t="str">
        <f>IF(D193="","",VLOOKUP(D193,ENTRANTS!$A$1:$H$1000,6,0))</f>
        <v/>
      </c>
      <c r="M193" s="99" t="str">
        <f t="shared" si="26"/>
        <v/>
      </c>
      <c r="N193" s="38"/>
      <c r="O193" s="5" t="str">
        <f t="shared" si="27"/>
        <v/>
      </c>
      <c r="P193" s="6" t="str">
        <f>IF(D193="","",COUNTIF($O$2:O193,O193))</f>
        <v/>
      </c>
      <c r="Q193" s="7" t="str">
        <f t="shared" si="30"/>
        <v/>
      </c>
      <c r="R193" s="42" t="str">
        <f>IF(AND(P193=4,H193="M",NOT(L193="Unattached")),SUMIF(O$2:O193,O193,I$2:I193),"")</f>
        <v/>
      </c>
      <c r="S193" s="7" t="str">
        <f t="shared" si="31"/>
        <v/>
      </c>
      <c r="T193" s="42" t="str">
        <f>IF(AND(P193=3,H193="F",NOT(L193="Unattached")),SUMIF(O$2:O193,O193,I$2:I193),"")</f>
        <v/>
      </c>
      <c r="U193" s="8" t="str">
        <f t="shared" si="24"/>
        <v/>
      </c>
      <c r="V193" s="8" t="str">
        <f t="shared" si="28"/>
        <v/>
      </c>
      <c r="W193" s="40" t="str">
        <f t="shared" si="25"/>
        <v xml:space="preserve"> </v>
      </c>
      <c r="X193" s="40" t="str">
        <f>IF(H193="M",IF(P193&lt;&gt;4,"",VLOOKUP(CONCATENATE(O193," ",(P193-3)),$W$2:AA193,5,0)),IF(P193&lt;&gt;3,"",VLOOKUP(CONCATENATE(O193," ",(P193-2)),$W$2:AA193,5,0)))</f>
        <v/>
      </c>
      <c r="Y193" s="40" t="str">
        <f>IF(H193="M",IF(P193&lt;&gt;4,"",VLOOKUP(CONCATENATE(O193," ",(P193-2)),$W$2:AA193,5,0)),IF(P193&lt;&gt;3,"",VLOOKUP(CONCATENATE(O193," ",(P193-1)),$W$2:AA193,5,0)))</f>
        <v/>
      </c>
      <c r="Z193" s="40" t="str">
        <f>IF(H193="M",IF(P193&lt;&gt;4,"",VLOOKUP(CONCATENATE(O193," ",(P193-1)),$W$2:AA193,5,0)),IF(P193&lt;&gt;3,"",VLOOKUP(CONCATENATE(O193," ",(P193)),$W$2:AA193,5,0)))</f>
        <v/>
      </c>
      <c r="AA193" s="40" t="str">
        <f t="shared" si="29"/>
        <v/>
      </c>
    </row>
    <row r="194" spans="1:27" x14ac:dyDescent="0.3">
      <c r="A194" s="78" t="str">
        <f t="shared" ref="A194:A257" si="32">IF(C194&lt;1,"",CONCATENATE(H194,I194))</f>
        <v/>
      </c>
      <c r="B194" s="78" t="str">
        <f t="shared" ref="B194:B257" si="33">IF(C194&lt;1,"",CONCATENATE(J194,K194))</f>
        <v/>
      </c>
      <c r="C194" s="1">
        <v>193</v>
      </c>
      <c r="E194" s="73"/>
      <c r="F194" t="str">
        <f>IF(D194="","",VLOOKUP(D194,ENTRANTS!$A$1:$H$1000,2,0))</f>
        <v/>
      </c>
      <c r="G194" t="str">
        <f>IF(D194="","",VLOOKUP(D194,ENTRANTS!$A$1:$H$1000,3,0))</f>
        <v/>
      </c>
      <c r="H194" s="1" t="str">
        <f>IF(D194="","",LEFT(VLOOKUP(D194,ENTRANTS!$A$1:$H$1000,5,0),1))</f>
        <v/>
      </c>
      <c r="I194" s="1" t="str">
        <f>IF(D194="","",COUNTIF($H$2:H194,H194))</f>
        <v/>
      </c>
      <c r="J194" s="1" t="str">
        <f>IF(D194="","",VLOOKUP(D194,ENTRANTS!$A$1:$H$1000,4,0))</f>
        <v/>
      </c>
      <c r="K194" s="1" t="str">
        <f>IF(D194="","",COUNTIF($J$2:J194,J194))</f>
        <v/>
      </c>
      <c r="L194" t="str">
        <f>IF(D194="","",VLOOKUP(D194,ENTRANTS!$A$1:$H$1000,6,0))</f>
        <v/>
      </c>
      <c r="M194" s="99" t="str">
        <f t="shared" si="26"/>
        <v/>
      </c>
      <c r="N194" s="38"/>
      <c r="O194" s="5" t="str">
        <f t="shared" si="27"/>
        <v/>
      </c>
      <c r="P194" s="6" t="str">
        <f>IF(D194="","",COUNTIF($O$2:O194,O194))</f>
        <v/>
      </c>
      <c r="Q194" s="7" t="str">
        <f t="shared" si="30"/>
        <v/>
      </c>
      <c r="R194" s="42" t="str">
        <f>IF(AND(P194=4,H194="M",NOT(L194="Unattached")),SUMIF(O$2:O194,O194,I$2:I194),"")</f>
        <v/>
      </c>
      <c r="S194" s="7" t="str">
        <f t="shared" si="31"/>
        <v/>
      </c>
      <c r="T194" s="42" t="str">
        <f>IF(AND(P194=3,H194="F",NOT(L194="Unattached")),SUMIF(O$2:O194,O194,I$2:I194),"")</f>
        <v/>
      </c>
      <c r="U194" s="8" t="str">
        <f t="shared" ref="U194:U257" si="34">IF(AND(L194&lt;&gt;"Unattached",OR(Q194&lt;&gt;"",S194&lt;&gt;"")),L194,"")</f>
        <v/>
      </c>
      <c r="V194" s="8" t="str">
        <f t="shared" si="28"/>
        <v/>
      </c>
      <c r="W194" s="40" t="str">
        <f t="shared" ref="W194:W257" si="35">CONCATENATE(O194," ",P194)</f>
        <v xml:space="preserve"> </v>
      </c>
      <c r="X194" s="40" t="str">
        <f>IF(H194="M",IF(P194&lt;&gt;4,"",VLOOKUP(CONCATENATE(O194," ",(P194-3)),$W$2:AA194,5,0)),IF(P194&lt;&gt;3,"",VLOOKUP(CONCATENATE(O194," ",(P194-2)),$W$2:AA194,5,0)))</f>
        <v/>
      </c>
      <c r="Y194" s="40" t="str">
        <f>IF(H194="M",IF(P194&lt;&gt;4,"",VLOOKUP(CONCATENATE(O194," ",(P194-2)),$W$2:AA194,5,0)),IF(P194&lt;&gt;3,"",VLOOKUP(CONCATENATE(O194," ",(P194-1)),$W$2:AA194,5,0)))</f>
        <v/>
      </c>
      <c r="Z194" s="40" t="str">
        <f>IF(H194="M",IF(P194&lt;&gt;4,"",VLOOKUP(CONCATENATE(O194," ",(P194-1)),$W$2:AA194,5,0)),IF(P194&lt;&gt;3,"",VLOOKUP(CONCATENATE(O194," ",(P194)),$W$2:AA194,5,0)))</f>
        <v/>
      </c>
      <c r="AA194" s="40" t="str">
        <f t="shared" si="29"/>
        <v/>
      </c>
    </row>
    <row r="195" spans="1:27" x14ac:dyDescent="0.3">
      <c r="A195" s="78" t="str">
        <f t="shared" si="32"/>
        <v/>
      </c>
      <c r="B195" s="78" t="str">
        <f t="shared" si="33"/>
        <v/>
      </c>
      <c r="C195" s="1">
        <v>194</v>
      </c>
      <c r="E195" s="73"/>
      <c r="F195" t="str">
        <f>IF(D195="","",VLOOKUP(D195,ENTRANTS!$A$1:$H$1000,2,0))</f>
        <v/>
      </c>
      <c r="G195" t="str">
        <f>IF(D195="","",VLOOKUP(D195,ENTRANTS!$A$1:$H$1000,3,0))</f>
        <v/>
      </c>
      <c r="H195" s="1" t="str">
        <f>IF(D195="","",LEFT(VLOOKUP(D195,ENTRANTS!$A$1:$H$1000,5,0),1))</f>
        <v/>
      </c>
      <c r="I195" s="1" t="str">
        <f>IF(D195="","",COUNTIF($H$2:H195,H195))</f>
        <v/>
      </c>
      <c r="J195" s="1" t="str">
        <f>IF(D195="","",VLOOKUP(D195,ENTRANTS!$A$1:$H$1000,4,0))</f>
        <v/>
      </c>
      <c r="K195" s="1" t="str">
        <f>IF(D195="","",COUNTIF($J$2:J195,J195))</f>
        <v/>
      </c>
      <c r="L195" t="str">
        <f>IF(D195="","",VLOOKUP(D195,ENTRANTS!$A$1:$H$1000,6,0))</f>
        <v/>
      </c>
      <c r="M195" s="99" t="str">
        <f t="shared" ref="M195:M258" si="36">IF(D195&lt;1,"",IF(COUNTIF($D$2:$D$501,D195)=1,"","DUPLICATE"))</f>
        <v/>
      </c>
      <c r="N195" s="38"/>
      <c r="O195" s="5" t="str">
        <f t="shared" ref="O195:O258" si="37">IF(D195="","",CONCATENATE(H195," ",L195))</f>
        <v/>
      </c>
      <c r="P195" s="6" t="str">
        <f>IF(D195="","",COUNTIF($O$2:O195,O195))</f>
        <v/>
      </c>
      <c r="Q195" s="7" t="str">
        <f t="shared" si="30"/>
        <v/>
      </c>
      <c r="R195" s="42" t="str">
        <f>IF(AND(P195=4,H195="M",NOT(L195="Unattached")),SUMIF(O$2:O195,O195,I$2:I195),"")</f>
        <v/>
      </c>
      <c r="S195" s="7" t="str">
        <f t="shared" si="31"/>
        <v/>
      </c>
      <c r="T195" s="42" t="str">
        <f>IF(AND(P195=3,H195="F",NOT(L195="Unattached")),SUMIF(O$2:O195,O195,I$2:I195),"")</f>
        <v/>
      </c>
      <c r="U195" s="8" t="str">
        <f t="shared" si="34"/>
        <v/>
      </c>
      <c r="V195" s="8" t="str">
        <f t="shared" ref="V195:V258" si="38">IF(U195="","",IF(H195="M",CONCATENATE(U195," (",X195,", ",Y195,", ",Z195,", ",AA195,")"),CONCATENATE(U195," (",X195,", ",Y195,", ",Z195,")")))</f>
        <v/>
      </c>
      <c r="W195" s="40" t="str">
        <f t="shared" si="35"/>
        <v xml:space="preserve"> </v>
      </c>
      <c r="X195" s="40" t="str">
        <f>IF(H195="M",IF(P195&lt;&gt;4,"",VLOOKUP(CONCATENATE(O195," ",(P195-3)),$W$2:AA195,5,0)),IF(P195&lt;&gt;3,"",VLOOKUP(CONCATENATE(O195," ",(P195-2)),$W$2:AA195,5,0)))</f>
        <v/>
      </c>
      <c r="Y195" s="40" t="str">
        <f>IF(H195="M",IF(P195&lt;&gt;4,"",VLOOKUP(CONCATENATE(O195," ",(P195-2)),$W$2:AA195,5,0)),IF(P195&lt;&gt;3,"",VLOOKUP(CONCATENATE(O195," ",(P195-1)),$W$2:AA195,5,0)))</f>
        <v/>
      </c>
      <c r="Z195" s="40" t="str">
        <f>IF(H195="M",IF(P195&lt;&gt;4,"",VLOOKUP(CONCATENATE(O195," ",(P195-1)),$W$2:AA195,5,0)),IF(P195&lt;&gt;3,"",VLOOKUP(CONCATENATE(O195," ",(P195)),$W$2:AA195,5,0)))</f>
        <v/>
      </c>
      <c r="AA195" s="40" t="str">
        <f t="shared" ref="AA195:AA258" si="39">IF(AND(L195&lt;&gt;"Unattached",P195&lt;=4),CONCATENATE(F195," ",G195),"")</f>
        <v/>
      </c>
    </row>
    <row r="196" spans="1:27" x14ac:dyDescent="0.3">
      <c r="A196" s="78" t="str">
        <f t="shared" si="32"/>
        <v/>
      </c>
      <c r="B196" s="78" t="str">
        <f t="shared" si="33"/>
        <v/>
      </c>
      <c r="C196" s="1">
        <v>195</v>
      </c>
      <c r="E196" s="73"/>
      <c r="F196" t="str">
        <f>IF(D196="","",VLOOKUP(D196,ENTRANTS!$A$1:$H$1000,2,0))</f>
        <v/>
      </c>
      <c r="G196" t="str">
        <f>IF(D196="","",VLOOKUP(D196,ENTRANTS!$A$1:$H$1000,3,0))</f>
        <v/>
      </c>
      <c r="H196" s="1" t="str">
        <f>IF(D196="","",LEFT(VLOOKUP(D196,ENTRANTS!$A$1:$H$1000,5,0),1))</f>
        <v/>
      </c>
      <c r="I196" s="1" t="str">
        <f>IF(D196="","",COUNTIF($H$2:H196,H196))</f>
        <v/>
      </c>
      <c r="J196" s="1" t="str">
        <f>IF(D196="","",VLOOKUP(D196,ENTRANTS!$A$1:$H$1000,4,0))</f>
        <v/>
      </c>
      <c r="K196" s="1" t="str">
        <f>IF(D196="","",COUNTIF($J$2:J196,J196))</f>
        <v/>
      </c>
      <c r="L196" t="str">
        <f>IF(D196="","",VLOOKUP(D196,ENTRANTS!$A$1:$H$1000,6,0))</f>
        <v/>
      </c>
      <c r="M196" s="99" t="str">
        <f t="shared" si="36"/>
        <v/>
      </c>
      <c r="N196" s="38"/>
      <c r="O196" s="5" t="str">
        <f t="shared" si="37"/>
        <v/>
      </c>
      <c r="P196" s="6" t="str">
        <f>IF(D196="","",COUNTIF($O$2:O196,O196))</f>
        <v/>
      </c>
      <c r="Q196" s="7" t="str">
        <f t="shared" si="30"/>
        <v/>
      </c>
      <c r="R196" s="42" t="str">
        <f>IF(AND(P196=4,H196="M",NOT(L196="Unattached")),SUMIF(O$2:O196,O196,I$2:I196),"")</f>
        <v/>
      </c>
      <c r="S196" s="7" t="str">
        <f t="shared" si="31"/>
        <v/>
      </c>
      <c r="T196" s="42" t="str">
        <f>IF(AND(P196=3,H196="F",NOT(L196="Unattached")),SUMIF(O$2:O196,O196,I$2:I196),"")</f>
        <v/>
      </c>
      <c r="U196" s="8" t="str">
        <f t="shared" si="34"/>
        <v/>
      </c>
      <c r="V196" s="8" t="str">
        <f t="shared" si="38"/>
        <v/>
      </c>
      <c r="W196" s="40" t="str">
        <f t="shared" si="35"/>
        <v xml:space="preserve"> </v>
      </c>
      <c r="X196" s="40" t="str">
        <f>IF(H196="M",IF(P196&lt;&gt;4,"",VLOOKUP(CONCATENATE(O196," ",(P196-3)),$W$2:AA196,5,0)),IF(P196&lt;&gt;3,"",VLOOKUP(CONCATENATE(O196," ",(P196-2)),$W$2:AA196,5,0)))</f>
        <v/>
      </c>
      <c r="Y196" s="40" t="str">
        <f>IF(H196="M",IF(P196&lt;&gt;4,"",VLOOKUP(CONCATENATE(O196," ",(P196-2)),$W$2:AA196,5,0)),IF(P196&lt;&gt;3,"",VLOOKUP(CONCATENATE(O196," ",(P196-1)),$W$2:AA196,5,0)))</f>
        <v/>
      </c>
      <c r="Z196" s="40" t="str">
        <f>IF(H196="M",IF(P196&lt;&gt;4,"",VLOOKUP(CONCATENATE(O196," ",(P196-1)),$W$2:AA196,5,0)),IF(P196&lt;&gt;3,"",VLOOKUP(CONCATENATE(O196," ",(P196)),$W$2:AA196,5,0)))</f>
        <v/>
      </c>
      <c r="AA196" s="40" t="str">
        <f t="shared" si="39"/>
        <v/>
      </c>
    </row>
    <row r="197" spans="1:27" x14ac:dyDescent="0.3">
      <c r="A197" s="78" t="str">
        <f t="shared" si="32"/>
        <v/>
      </c>
      <c r="B197" s="78" t="str">
        <f t="shared" si="33"/>
        <v/>
      </c>
      <c r="C197" s="1">
        <v>196</v>
      </c>
      <c r="E197" s="73"/>
      <c r="F197" t="str">
        <f>IF(D197="","",VLOOKUP(D197,ENTRANTS!$A$1:$H$1000,2,0))</f>
        <v/>
      </c>
      <c r="G197" t="str">
        <f>IF(D197="","",VLOOKUP(D197,ENTRANTS!$A$1:$H$1000,3,0))</f>
        <v/>
      </c>
      <c r="H197" s="1" t="str">
        <f>IF(D197="","",LEFT(VLOOKUP(D197,ENTRANTS!$A$1:$H$1000,5,0),1))</f>
        <v/>
      </c>
      <c r="I197" s="1" t="str">
        <f>IF(D197="","",COUNTIF($H$2:H197,H197))</f>
        <v/>
      </c>
      <c r="J197" s="1" t="str">
        <f>IF(D197="","",VLOOKUP(D197,ENTRANTS!$A$1:$H$1000,4,0))</f>
        <v/>
      </c>
      <c r="K197" s="1" t="str">
        <f>IF(D197="","",COUNTIF($J$2:J197,J197))</f>
        <v/>
      </c>
      <c r="L197" t="str">
        <f>IF(D197="","",VLOOKUP(D197,ENTRANTS!$A$1:$H$1000,6,0))</f>
        <v/>
      </c>
      <c r="M197" s="99" t="str">
        <f t="shared" si="36"/>
        <v/>
      </c>
      <c r="N197" s="38"/>
      <c r="O197" s="5" t="str">
        <f t="shared" si="37"/>
        <v/>
      </c>
      <c r="P197" s="6" t="str">
        <f>IF(D197="","",COUNTIF($O$2:O197,O197))</f>
        <v/>
      </c>
      <c r="Q197" s="7" t="str">
        <f t="shared" si="30"/>
        <v/>
      </c>
      <c r="R197" s="42" t="str">
        <f>IF(AND(P197=4,H197="M",NOT(L197="Unattached")),SUMIF(O$2:O197,O197,I$2:I197),"")</f>
        <v/>
      </c>
      <c r="S197" s="7" t="str">
        <f t="shared" si="31"/>
        <v/>
      </c>
      <c r="T197" s="42" t="str">
        <f>IF(AND(P197=3,H197="F",NOT(L197="Unattached")),SUMIF(O$2:O197,O197,I$2:I197),"")</f>
        <v/>
      </c>
      <c r="U197" s="8" t="str">
        <f t="shared" si="34"/>
        <v/>
      </c>
      <c r="V197" s="8" t="str">
        <f t="shared" si="38"/>
        <v/>
      </c>
      <c r="W197" s="40" t="str">
        <f t="shared" si="35"/>
        <v xml:space="preserve"> </v>
      </c>
      <c r="X197" s="40" t="str">
        <f>IF(H197="M",IF(P197&lt;&gt;4,"",VLOOKUP(CONCATENATE(O197," ",(P197-3)),$W$2:AA197,5,0)),IF(P197&lt;&gt;3,"",VLOOKUP(CONCATENATE(O197," ",(P197-2)),$W$2:AA197,5,0)))</f>
        <v/>
      </c>
      <c r="Y197" s="40" t="str">
        <f>IF(H197="M",IF(P197&lt;&gt;4,"",VLOOKUP(CONCATENATE(O197," ",(P197-2)),$W$2:AA197,5,0)),IF(P197&lt;&gt;3,"",VLOOKUP(CONCATENATE(O197," ",(P197-1)),$W$2:AA197,5,0)))</f>
        <v/>
      </c>
      <c r="Z197" s="40" t="str">
        <f>IF(H197="M",IF(P197&lt;&gt;4,"",VLOOKUP(CONCATENATE(O197," ",(P197-1)),$W$2:AA197,5,0)),IF(P197&lt;&gt;3,"",VLOOKUP(CONCATENATE(O197," ",(P197)),$W$2:AA197,5,0)))</f>
        <v/>
      </c>
      <c r="AA197" s="40" t="str">
        <f t="shared" si="39"/>
        <v/>
      </c>
    </row>
    <row r="198" spans="1:27" x14ac:dyDescent="0.3">
      <c r="A198" s="78" t="str">
        <f t="shared" si="32"/>
        <v/>
      </c>
      <c r="B198" s="78" t="str">
        <f t="shared" si="33"/>
        <v/>
      </c>
      <c r="C198" s="1">
        <v>197</v>
      </c>
      <c r="E198" s="73"/>
      <c r="F198" t="str">
        <f>IF(D198="","",VLOOKUP(D198,ENTRANTS!$A$1:$H$1000,2,0))</f>
        <v/>
      </c>
      <c r="G198" t="str">
        <f>IF(D198="","",VLOOKUP(D198,ENTRANTS!$A$1:$H$1000,3,0))</f>
        <v/>
      </c>
      <c r="H198" s="1" t="str">
        <f>IF(D198="","",LEFT(VLOOKUP(D198,ENTRANTS!$A$1:$H$1000,5,0),1))</f>
        <v/>
      </c>
      <c r="I198" s="1" t="str">
        <f>IF(D198="","",COUNTIF($H$2:H198,H198))</f>
        <v/>
      </c>
      <c r="J198" s="1" t="str">
        <f>IF(D198="","",VLOOKUP(D198,ENTRANTS!$A$1:$H$1000,4,0))</f>
        <v/>
      </c>
      <c r="K198" s="1" t="str">
        <f>IF(D198="","",COUNTIF($J$2:J198,J198))</f>
        <v/>
      </c>
      <c r="L198" t="str">
        <f>IF(D198="","",VLOOKUP(D198,ENTRANTS!$A$1:$H$1000,6,0))</f>
        <v/>
      </c>
      <c r="M198" s="99" t="str">
        <f t="shared" si="36"/>
        <v/>
      </c>
      <c r="N198" s="38"/>
      <c r="O198" s="5" t="str">
        <f t="shared" si="37"/>
        <v/>
      </c>
      <c r="P198" s="6" t="str">
        <f>IF(D198="","",COUNTIF($O$2:O198,O198))</f>
        <v/>
      </c>
      <c r="Q198" s="7" t="str">
        <f t="shared" si="30"/>
        <v/>
      </c>
      <c r="R198" s="42" t="str">
        <f>IF(AND(P198=4,H198="M",NOT(L198="Unattached")),SUMIF(O$2:O198,O198,I$2:I198),"")</f>
        <v/>
      </c>
      <c r="S198" s="7" t="str">
        <f t="shared" si="31"/>
        <v/>
      </c>
      <c r="T198" s="42" t="str">
        <f>IF(AND(P198=3,H198="F",NOT(L198="Unattached")),SUMIF(O$2:O198,O198,I$2:I198),"")</f>
        <v/>
      </c>
      <c r="U198" s="8" t="str">
        <f t="shared" si="34"/>
        <v/>
      </c>
      <c r="V198" s="8" t="str">
        <f t="shared" si="38"/>
        <v/>
      </c>
      <c r="W198" s="40" t="str">
        <f t="shared" si="35"/>
        <v xml:space="preserve"> </v>
      </c>
      <c r="X198" s="40" t="str">
        <f>IF(H198="M",IF(P198&lt;&gt;4,"",VLOOKUP(CONCATENATE(O198," ",(P198-3)),$W$2:AA198,5,0)),IF(P198&lt;&gt;3,"",VLOOKUP(CONCATENATE(O198," ",(P198-2)),$W$2:AA198,5,0)))</f>
        <v/>
      </c>
      <c r="Y198" s="40" t="str">
        <f>IF(H198="M",IF(P198&lt;&gt;4,"",VLOOKUP(CONCATENATE(O198," ",(P198-2)),$W$2:AA198,5,0)),IF(P198&lt;&gt;3,"",VLOOKUP(CONCATENATE(O198," ",(P198-1)),$W$2:AA198,5,0)))</f>
        <v/>
      </c>
      <c r="Z198" s="40" t="str">
        <f>IF(H198="M",IF(P198&lt;&gt;4,"",VLOOKUP(CONCATENATE(O198," ",(P198-1)),$W$2:AA198,5,0)),IF(P198&lt;&gt;3,"",VLOOKUP(CONCATENATE(O198," ",(P198)),$W$2:AA198,5,0)))</f>
        <v/>
      </c>
      <c r="AA198" s="40" t="str">
        <f t="shared" si="39"/>
        <v/>
      </c>
    </row>
    <row r="199" spans="1:27" x14ac:dyDescent="0.3">
      <c r="A199" s="78" t="str">
        <f t="shared" si="32"/>
        <v/>
      </c>
      <c r="B199" s="78" t="str">
        <f t="shared" si="33"/>
        <v/>
      </c>
      <c r="C199" s="1">
        <v>198</v>
      </c>
      <c r="E199" s="73"/>
      <c r="F199" t="str">
        <f>IF(D199="","",VLOOKUP(D199,ENTRANTS!$A$1:$H$1000,2,0))</f>
        <v/>
      </c>
      <c r="G199" t="str">
        <f>IF(D199="","",VLOOKUP(D199,ENTRANTS!$A$1:$H$1000,3,0))</f>
        <v/>
      </c>
      <c r="H199" s="1" t="str">
        <f>IF(D199="","",LEFT(VLOOKUP(D199,ENTRANTS!$A$1:$H$1000,5,0),1))</f>
        <v/>
      </c>
      <c r="I199" s="1" t="str">
        <f>IF(D199="","",COUNTIF($H$2:H199,H199))</f>
        <v/>
      </c>
      <c r="J199" s="1" t="str">
        <f>IF(D199="","",VLOOKUP(D199,ENTRANTS!$A$1:$H$1000,4,0))</f>
        <v/>
      </c>
      <c r="K199" s="1" t="str">
        <f>IF(D199="","",COUNTIF($J$2:J199,J199))</f>
        <v/>
      </c>
      <c r="L199" t="str">
        <f>IF(D199="","",VLOOKUP(D199,ENTRANTS!$A$1:$H$1000,6,0))</f>
        <v/>
      </c>
      <c r="M199" s="99" t="str">
        <f t="shared" si="36"/>
        <v/>
      </c>
      <c r="N199" s="38"/>
      <c r="O199" s="5" t="str">
        <f t="shared" si="37"/>
        <v/>
      </c>
      <c r="P199" s="6" t="str">
        <f>IF(D199="","",COUNTIF($O$2:O199,O199))</f>
        <v/>
      </c>
      <c r="Q199" s="7" t="str">
        <f t="shared" si="30"/>
        <v/>
      </c>
      <c r="R199" s="42" t="str">
        <f>IF(AND(P199=4,H199="M",NOT(L199="Unattached")),SUMIF(O$2:O199,O199,I$2:I199),"")</f>
        <v/>
      </c>
      <c r="S199" s="7" t="str">
        <f t="shared" si="31"/>
        <v/>
      </c>
      <c r="T199" s="42" t="str">
        <f>IF(AND(P199=3,H199="F",NOT(L199="Unattached")),SUMIF(O$2:O199,O199,I$2:I199),"")</f>
        <v/>
      </c>
      <c r="U199" s="8" t="str">
        <f t="shared" si="34"/>
        <v/>
      </c>
      <c r="V199" s="8" t="str">
        <f t="shared" si="38"/>
        <v/>
      </c>
      <c r="W199" s="40" t="str">
        <f t="shared" si="35"/>
        <v xml:space="preserve"> </v>
      </c>
      <c r="X199" s="40" t="str">
        <f>IF(H199="M",IF(P199&lt;&gt;4,"",VLOOKUP(CONCATENATE(O199," ",(P199-3)),$W$2:AA199,5,0)),IF(P199&lt;&gt;3,"",VLOOKUP(CONCATENATE(O199," ",(P199-2)),$W$2:AA199,5,0)))</f>
        <v/>
      </c>
      <c r="Y199" s="40" t="str">
        <f>IF(H199="M",IF(P199&lt;&gt;4,"",VLOOKUP(CONCATENATE(O199," ",(P199-2)),$W$2:AA199,5,0)),IF(P199&lt;&gt;3,"",VLOOKUP(CONCATENATE(O199," ",(P199-1)),$W$2:AA199,5,0)))</f>
        <v/>
      </c>
      <c r="Z199" s="40" t="str">
        <f>IF(H199="M",IF(P199&lt;&gt;4,"",VLOOKUP(CONCATENATE(O199," ",(P199-1)),$W$2:AA199,5,0)),IF(P199&lt;&gt;3,"",VLOOKUP(CONCATENATE(O199," ",(P199)),$W$2:AA199,5,0)))</f>
        <v/>
      </c>
      <c r="AA199" s="40" t="str">
        <f t="shared" si="39"/>
        <v/>
      </c>
    </row>
    <row r="200" spans="1:27" x14ac:dyDescent="0.3">
      <c r="A200" s="78" t="str">
        <f t="shared" si="32"/>
        <v/>
      </c>
      <c r="B200" s="78" t="str">
        <f t="shared" si="33"/>
        <v/>
      </c>
      <c r="C200" s="1">
        <v>199</v>
      </c>
      <c r="E200" s="73"/>
      <c r="F200" t="str">
        <f>IF(D200="","",VLOOKUP(D200,ENTRANTS!$A$1:$H$1000,2,0))</f>
        <v/>
      </c>
      <c r="G200" t="str">
        <f>IF(D200="","",VLOOKUP(D200,ENTRANTS!$A$1:$H$1000,3,0))</f>
        <v/>
      </c>
      <c r="H200" s="1" t="str">
        <f>IF(D200="","",LEFT(VLOOKUP(D200,ENTRANTS!$A$1:$H$1000,5,0),1))</f>
        <v/>
      </c>
      <c r="I200" s="1" t="str">
        <f>IF(D200="","",COUNTIF($H$2:H200,H200))</f>
        <v/>
      </c>
      <c r="J200" s="1" t="str">
        <f>IF(D200="","",VLOOKUP(D200,ENTRANTS!$A$1:$H$1000,4,0))</f>
        <v/>
      </c>
      <c r="K200" s="1" t="str">
        <f>IF(D200="","",COUNTIF($J$2:J200,J200))</f>
        <v/>
      </c>
      <c r="L200" t="str">
        <f>IF(D200="","",VLOOKUP(D200,ENTRANTS!$A$1:$H$1000,6,0))</f>
        <v/>
      </c>
      <c r="M200" s="99" t="str">
        <f t="shared" si="36"/>
        <v/>
      </c>
      <c r="N200" s="38"/>
      <c r="O200" s="5" t="str">
        <f t="shared" si="37"/>
        <v/>
      </c>
      <c r="P200" s="6" t="str">
        <f>IF(D200="","",COUNTIF($O$2:O200,O200))</f>
        <v/>
      </c>
      <c r="Q200" s="7" t="str">
        <f t="shared" si="30"/>
        <v/>
      </c>
      <c r="R200" s="42" t="str">
        <f>IF(AND(P200=4,H200="M",NOT(L200="Unattached")),SUMIF(O$2:O200,O200,I$2:I200),"")</f>
        <v/>
      </c>
      <c r="S200" s="7" t="str">
        <f t="shared" si="31"/>
        <v/>
      </c>
      <c r="T200" s="42" t="str">
        <f>IF(AND(P200=3,H200="F",NOT(L200="Unattached")),SUMIF(O$2:O200,O200,I$2:I200),"")</f>
        <v/>
      </c>
      <c r="U200" s="8" t="str">
        <f t="shared" si="34"/>
        <v/>
      </c>
      <c r="V200" s="8" t="str">
        <f t="shared" si="38"/>
        <v/>
      </c>
      <c r="W200" s="40" t="str">
        <f t="shared" si="35"/>
        <v xml:space="preserve"> </v>
      </c>
      <c r="X200" s="40" t="str">
        <f>IF(H200="M",IF(P200&lt;&gt;4,"",VLOOKUP(CONCATENATE(O200," ",(P200-3)),$W$2:AA200,5,0)),IF(P200&lt;&gt;3,"",VLOOKUP(CONCATENATE(O200," ",(P200-2)),$W$2:AA200,5,0)))</f>
        <v/>
      </c>
      <c r="Y200" s="40" t="str">
        <f>IF(H200="M",IF(P200&lt;&gt;4,"",VLOOKUP(CONCATENATE(O200," ",(P200-2)),$W$2:AA200,5,0)),IF(P200&lt;&gt;3,"",VLOOKUP(CONCATENATE(O200," ",(P200-1)),$W$2:AA200,5,0)))</f>
        <v/>
      </c>
      <c r="Z200" s="40" t="str">
        <f>IF(H200="M",IF(P200&lt;&gt;4,"",VLOOKUP(CONCATENATE(O200," ",(P200-1)),$W$2:AA200,5,0)),IF(P200&lt;&gt;3,"",VLOOKUP(CONCATENATE(O200," ",(P200)),$W$2:AA200,5,0)))</f>
        <v/>
      </c>
      <c r="AA200" s="40" t="str">
        <f t="shared" si="39"/>
        <v/>
      </c>
    </row>
    <row r="201" spans="1:27" x14ac:dyDescent="0.3">
      <c r="A201" s="78" t="str">
        <f t="shared" si="32"/>
        <v/>
      </c>
      <c r="B201" s="78" t="str">
        <f t="shared" si="33"/>
        <v/>
      </c>
      <c r="C201" s="1">
        <v>200</v>
      </c>
      <c r="E201" s="73"/>
      <c r="F201" t="str">
        <f>IF(D201="","",VLOOKUP(D201,ENTRANTS!$A$1:$H$1000,2,0))</f>
        <v/>
      </c>
      <c r="G201" t="str">
        <f>IF(D201="","",VLOOKUP(D201,ENTRANTS!$A$1:$H$1000,3,0))</f>
        <v/>
      </c>
      <c r="H201" s="1" t="str">
        <f>IF(D201="","",LEFT(VLOOKUP(D201,ENTRANTS!$A$1:$H$1000,5,0),1))</f>
        <v/>
      </c>
      <c r="I201" s="1" t="str">
        <f>IF(D201="","",COUNTIF($H$2:H201,H201))</f>
        <v/>
      </c>
      <c r="J201" s="1" t="str">
        <f>IF(D201="","",VLOOKUP(D201,ENTRANTS!$A$1:$H$1000,4,0))</f>
        <v/>
      </c>
      <c r="K201" s="1" t="str">
        <f>IF(D201="","",COUNTIF($J$2:J201,J201))</f>
        <v/>
      </c>
      <c r="L201" t="str">
        <f>IF(D201="","",VLOOKUP(D201,ENTRANTS!$A$1:$H$1000,6,0))</f>
        <v/>
      </c>
      <c r="M201" s="99" t="str">
        <f t="shared" si="36"/>
        <v/>
      </c>
      <c r="N201" s="38"/>
      <c r="O201" s="5" t="str">
        <f t="shared" si="37"/>
        <v/>
      </c>
      <c r="P201" s="6" t="str">
        <f>IF(D201="","",COUNTIF($O$2:O201,O201))</f>
        <v/>
      </c>
      <c r="Q201" s="7" t="str">
        <f t="shared" si="30"/>
        <v/>
      </c>
      <c r="R201" s="42" t="str">
        <f>IF(AND(P201=4,H201="M",NOT(L201="Unattached")),SUMIF(O$2:O201,O201,I$2:I201),"")</f>
        <v/>
      </c>
      <c r="S201" s="7" t="str">
        <f t="shared" si="31"/>
        <v/>
      </c>
      <c r="T201" s="42" t="str">
        <f>IF(AND(P201=3,H201="F",NOT(L201="Unattached")),SUMIF(O$2:O201,O201,I$2:I201),"")</f>
        <v/>
      </c>
      <c r="U201" s="8" t="str">
        <f t="shared" si="34"/>
        <v/>
      </c>
      <c r="V201" s="8" t="str">
        <f t="shared" si="38"/>
        <v/>
      </c>
      <c r="W201" s="40" t="str">
        <f t="shared" si="35"/>
        <v xml:space="preserve"> </v>
      </c>
      <c r="X201" s="40" t="str">
        <f>IF(H201="M",IF(P201&lt;&gt;4,"",VLOOKUP(CONCATENATE(O201," ",(P201-3)),$W$2:AA201,5,0)),IF(P201&lt;&gt;3,"",VLOOKUP(CONCATENATE(O201," ",(P201-2)),$W$2:AA201,5,0)))</f>
        <v/>
      </c>
      <c r="Y201" s="40" t="str">
        <f>IF(H201="M",IF(P201&lt;&gt;4,"",VLOOKUP(CONCATENATE(O201," ",(P201-2)),$W$2:AA201,5,0)),IF(P201&lt;&gt;3,"",VLOOKUP(CONCATENATE(O201," ",(P201-1)),$W$2:AA201,5,0)))</f>
        <v/>
      </c>
      <c r="Z201" s="40" t="str">
        <f>IF(H201="M",IF(P201&lt;&gt;4,"",VLOOKUP(CONCATENATE(O201," ",(P201-1)),$W$2:AA201,5,0)),IF(P201&lt;&gt;3,"",VLOOKUP(CONCATENATE(O201," ",(P201)),$W$2:AA201,5,0)))</f>
        <v/>
      </c>
      <c r="AA201" s="40" t="str">
        <f t="shared" si="39"/>
        <v/>
      </c>
    </row>
    <row r="202" spans="1:27" x14ac:dyDescent="0.3">
      <c r="A202" s="78" t="str">
        <f t="shared" si="32"/>
        <v/>
      </c>
      <c r="B202" s="78" t="str">
        <f t="shared" si="33"/>
        <v/>
      </c>
      <c r="C202" s="1">
        <v>201</v>
      </c>
      <c r="E202" s="73"/>
      <c r="F202" t="str">
        <f>IF(D202="","",VLOOKUP(D202,ENTRANTS!$A$1:$H$1000,2,0))</f>
        <v/>
      </c>
      <c r="G202" t="str">
        <f>IF(D202="","",VLOOKUP(D202,ENTRANTS!$A$1:$H$1000,3,0))</f>
        <v/>
      </c>
      <c r="H202" s="1" t="str">
        <f>IF(D202="","",LEFT(VLOOKUP(D202,ENTRANTS!$A$1:$H$1000,5,0),1))</f>
        <v/>
      </c>
      <c r="I202" s="1" t="str">
        <f>IF(D202="","",COUNTIF($H$2:H202,H202))</f>
        <v/>
      </c>
      <c r="J202" s="1" t="str">
        <f>IF(D202="","",VLOOKUP(D202,ENTRANTS!$A$1:$H$1000,4,0))</f>
        <v/>
      </c>
      <c r="K202" s="1" t="str">
        <f>IF(D202="","",COUNTIF($J$2:J202,J202))</f>
        <v/>
      </c>
      <c r="L202" t="str">
        <f>IF(D202="","",VLOOKUP(D202,ENTRANTS!$A$1:$H$1000,6,0))</f>
        <v/>
      </c>
      <c r="M202" s="99" t="str">
        <f t="shared" si="36"/>
        <v/>
      </c>
      <c r="N202" s="38"/>
      <c r="O202" s="5" t="str">
        <f t="shared" si="37"/>
        <v/>
      </c>
      <c r="P202" s="6" t="str">
        <f>IF(D202="","",COUNTIF($O$2:O202,O202))</f>
        <v/>
      </c>
      <c r="Q202" s="7" t="str">
        <f t="shared" si="30"/>
        <v/>
      </c>
      <c r="R202" s="42" t="str">
        <f>IF(AND(P202=4,H202="M",NOT(L202="Unattached")),SUMIF(O$2:O202,O202,I$2:I202),"")</f>
        <v/>
      </c>
      <c r="S202" s="7" t="str">
        <f t="shared" si="31"/>
        <v/>
      </c>
      <c r="T202" s="42" t="str">
        <f>IF(AND(P202=3,H202="F",NOT(L202="Unattached")),SUMIF(O$2:O202,O202,I$2:I202),"")</f>
        <v/>
      </c>
      <c r="U202" s="8" t="str">
        <f t="shared" si="34"/>
        <v/>
      </c>
      <c r="V202" s="8" t="str">
        <f t="shared" si="38"/>
        <v/>
      </c>
      <c r="W202" s="40" t="str">
        <f t="shared" si="35"/>
        <v xml:space="preserve"> </v>
      </c>
      <c r="X202" s="40" t="str">
        <f>IF(H202="M",IF(P202&lt;&gt;4,"",VLOOKUP(CONCATENATE(O202," ",(P202-3)),$W$2:AA202,5,0)),IF(P202&lt;&gt;3,"",VLOOKUP(CONCATENATE(O202," ",(P202-2)),$W$2:AA202,5,0)))</f>
        <v/>
      </c>
      <c r="Y202" s="40" t="str">
        <f>IF(H202="M",IF(P202&lt;&gt;4,"",VLOOKUP(CONCATENATE(O202," ",(P202-2)),$W$2:AA202,5,0)),IF(P202&lt;&gt;3,"",VLOOKUP(CONCATENATE(O202," ",(P202-1)),$W$2:AA202,5,0)))</f>
        <v/>
      </c>
      <c r="Z202" s="40" t="str">
        <f>IF(H202="M",IF(P202&lt;&gt;4,"",VLOOKUP(CONCATENATE(O202," ",(P202-1)),$W$2:AA202,5,0)),IF(P202&lt;&gt;3,"",VLOOKUP(CONCATENATE(O202," ",(P202)),$W$2:AA202,5,0)))</f>
        <v/>
      </c>
      <c r="AA202" s="40" t="str">
        <f t="shared" si="39"/>
        <v/>
      </c>
    </row>
    <row r="203" spans="1:27" x14ac:dyDescent="0.3">
      <c r="A203" s="78" t="str">
        <f t="shared" si="32"/>
        <v/>
      </c>
      <c r="B203" s="78" t="str">
        <f t="shared" si="33"/>
        <v/>
      </c>
      <c r="C203" s="1">
        <v>202</v>
      </c>
      <c r="E203" s="73"/>
      <c r="F203" t="str">
        <f>IF(D203="","",VLOOKUP(D203,ENTRANTS!$A$1:$H$1000,2,0))</f>
        <v/>
      </c>
      <c r="G203" t="str">
        <f>IF(D203="","",VLOOKUP(D203,ENTRANTS!$A$1:$H$1000,3,0))</f>
        <v/>
      </c>
      <c r="H203" s="1" t="str">
        <f>IF(D203="","",LEFT(VLOOKUP(D203,ENTRANTS!$A$1:$H$1000,5,0),1))</f>
        <v/>
      </c>
      <c r="I203" s="1" t="str">
        <f>IF(D203="","",COUNTIF($H$2:H203,H203))</f>
        <v/>
      </c>
      <c r="J203" s="1" t="str">
        <f>IF(D203="","",VLOOKUP(D203,ENTRANTS!$A$1:$H$1000,4,0))</f>
        <v/>
      </c>
      <c r="K203" s="1" t="str">
        <f>IF(D203="","",COUNTIF($J$2:J203,J203))</f>
        <v/>
      </c>
      <c r="L203" t="str">
        <f>IF(D203="","",VLOOKUP(D203,ENTRANTS!$A$1:$H$1000,6,0))</f>
        <v/>
      </c>
      <c r="M203" s="99" t="str">
        <f t="shared" si="36"/>
        <v/>
      </c>
      <c r="N203" s="38"/>
      <c r="O203" s="5" t="str">
        <f t="shared" si="37"/>
        <v/>
      </c>
      <c r="P203" s="6" t="str">
        <f>IF(D203="","",COUNTIF($O$2:O203,O203))</f>
        <v/>
      </c>
      <c r="Q203" s="7" t="str">
        <f t="shared" si="30"/>
        <v/>
      </c>
      <c r="R203" s="42" t="str">
        <f>IF(AND(P203=4,H203="M",NOT(L203="Unattached")),SUMIF(O$2:O203,O203,I$2:I203),"")</f>
        <v/>
      </c>
      <c r="S203" s="7" t="str">
        <f t="shared" si="31"/>
        <v/>
      </c>
      <c r="T203" s="42" t="str">
        <f>IF(AND(P203=3,H203="F",NOT(L203="Unattached")),SUMIF(O$2:O203,O203,I$2:I203),"")</f>
        <v/>
      </c>
      <c r="U203" s="8" t="str">
        <f t="shared" si="34"/>
        <v/>
      </c>
      <c r="V203" s="8" t="str">
        <f t="shared" si="38"/>
        <v/>
      </c>
      <c r="W203" s="40" t="str">
        <f t="shared" si="35"/>
        <v xml:space="preserve"> </v>
      </c>
      <c r="X203" s="40" t="str">
        <f>IF(H203="M",IF(P203&lt;&gt;4,"",VLOOKUP(CONCATENATE(O203," ",(P203-3)),$W$2:AA203,5,0)),IF(P203&lt;&gt;3,"",VLOOKUP(CONCATENATE(O203," ",(P203-2)),$W$2:AA203,5,0)))</f>
        <v/>
      </c>
      <c r="Y203" s="40" t="str">
        <f>IF(H203="M",IF(P203&lt;&gt;4,"",VLOOKUP(CONCATENATE(O203," ",(P203-2)),$W$2:AA203,5,0)),IF(P203&lt;&gt;3,"",VLOOKUP(CONCATENATE(O203," ",(P203-1)),$W$2:AA203,5,0)))</f>
        <v/>
      </c>
      <c r="Z203" s="40" t="str">
        <f>IF(H203="M",IF(P203&lt;&gt;4,"",VLOOKUP(CONCATENATE(O203," ",(P203-1)),$W$2:AA203,5,0)),IF(P203&lt;&gt;3,"",VLOOKUP(CONCATENATE(O203," ",(P203)),$W$2:AA203,5,0)))</f>
        <v/>
      </c>
      <c r="AA203" s="40" t="str">
        <f t="shared" si="39"/>
        <v/>
      </c>
    </row>
    <row r="204" spans="1:27" x14ac:dyDescent="0.3">
      <c r="A204" s="78" t="str">
        <f t="shared" si="32"/>
        <v/>
      </c>
      <c r="B204" s="78" t="str">
        <f t="shared" si="33"/>
        <v/>
      </c>
      <c r="C204" s="1">
        <v>203</v>
      </c>
      <c r="E204" s="73"/>
      <c r="F204" t="str">
        <f>IF(D204="","",VLOOKUP(D204,ENTRANTS!$A$1:$H$1000,2,0))</f>
        <v/>
      </c>
      <c r="G204" t="str">
        <f>IF(D204="","",VLOOKUP(D204,ENTRANTS!$A$1:$H$1000,3,0))</f>
        <v/>
      </c>
      <c r="H204" s="1" t="str">
        <f>IF(D204="","",LEFT(VLOOKUP(D204,ENTRANTS!$A$1:$H$1000,5,0),1))</f>
        <v/>
      </c>
      <c r="I204" s="1" t="str">
        <f>IF(D204="","",COUNTIF($H$2:H204,H204))</f>
        <v/>
      </c>
      <c r="J204" s="1" t="str">
        <f>IF(D204="","",VLOOKUP(D204,ENTRANTS!$A$1:$H$1000,4,0))</f>
        <v/>
      </c>
      <c r="K204" s="1" t="str">
        <f>IF(D204="","",COUNTIF($J$2:J204,J204))</f>
        <v/>
      </c>
      <c r="L204" t="str">
        <f>IF(D204="","",VLOOKUP(D204,ENTRANTS!$A$1:$H$1000,6,0))</f>
        <v/>
      </c>
      <c r="M204" s="99" t="str">
        <f t="shared" si="36"/>
        <v/>
      </c>
      <c r="N204" s="38"/>
      <c r="O204" s="5" t="str">
        <f t="shared" si="37"/>
        <v/>
      </c>
      <c r="P204" s="6" t="str">
        <f>IF(D204="","",COUNTIF($O$2:O204,O204))</f>
        <v/>
      </c>
      <c r="Q204" s="7" t="str">
        <f t="shared" si="30"/>
        <v/>
      </c>
      <c r="R204" s="42" t="str">
        <f>IF(AND(P204=4,H204="M",NOT(L204="Unattached")),SUMIF(O$2:O204,O204,I$2:I204),"")</f>
        <v/>
      </c>
      <c r="S204" s="7" t="str">
        <f t="shared" si="31"/>
        <v/>
      </c>
      <c r="T204" s="42" t="str">
        <f>IF(AND(P204=3,H204="F",NOT(L204="Unattached")),SUMIF(O$2:O204,O204,I$2:I204),"")</f>
        <v/>
      </c>
      <c r="U204" s="8" t="str">
        <f t="shared" si="34"/>
        <v/>
      </c>
      <c r="V204" s="8" t="str">
        <f t="shared" si="38"/>
        <v/>
      </c>
      <c r="W204" s="40" t="str">
        <f t="shared" si="35"/>
        <v xml:space="preserve"> </v>
      </c>
      <c r="X204" s="40" t="str">
        <f>IF(H204="M",IF(P204&lt;&gt;4,"",VLOOKUP(CONCATENATE(O204," ",(P204-3)),$W$2:AA204,5,0)),IF(P204&lt;&gt;3,"",VLOOKUP(CONCATENATE(O204," ",(P204-2)),$W$2:AA204,5,0)))</f>
        <v/>
      </c>
      <c r="Y204" s="40" t="str">
        <f>IF(H204="M",IF(P204&lt;&gt;4,"",VLOOKUP(CONCATENATE(O204," ",(P204-2)),$W$2:AA204,5,0)),IF(P204&lt;&gt;3,"",VLOOKUP(CONCATENATE(O204," ",(P204-1)),$W$2:AA204,5,0)))</f>
        <v/>
      </c>
      <c r="Z204" s="40" t="str">
        <f>IF(H204="M",IF(P204&lt;&gt;4,"",VLOOKUP(CONCATENATE(O204," ",(P204-1)),$W$2:AA204,5,0)),IF(P204&lt;&gt;3,"",VLOOKUP(CONCATENATE(O204," ",(P204)),$W$2:AA204,5,0)))</f>
        <v/>
      </c>
      <c r="AA204" s="40" t="str">
        <f t="shared" si="39"/>
        <v/>
      </c>
    </row>
    <row r="205" spans="1:27" x14ac:dyDescent="0.3">
      <c r="A205" s="78" t="str">
        <f t="shared" si="32"/>
        <v/>
      </c>
      <c r="B205" s="78" t="str">
        <f t="shared" si="33"/>
        <v/>
      </c>
      <c r="C205" s="1">
        <v>204</v>
      </c>
      <c r="E205" s="73"/>
      <c r="F205" t="str">
        <f>IF(D205="","",VLOOKUP(D205,ENTRANTS!$A$1:$H$1000,2,0))</f>
        <v/>
      </c>
      <c r="G205" t="str">
        <f>IF(D205="","",VLOOKUP(D205,ENTRANTS!$A$1:$H$1000,3,0))</f>
        <v/>
      </c>
      <c r="H205" s="1" t="str">
        <f>IF(D205="","",LEFT(VLOOKUP(D205,ENTRANTS!$A$1:$H$1000,5,0),1))</f>
        <v/>
      </c>
      <c r="I205" s="1" t="str">
        <f>IF(D205="","",COUNTIF($H$2:H205,H205))</f>
        <v/>
      </c>
      <c r="J205" s="1" t="str">
        <f>IF(D205="","",VLOOKUP(D205,ENTRANTS!$A$1:$H$1000,4,0))</f>
        <v/>
      </c>
      <c r="K205" s="1" t="str">
        <f>IF(D205="","",COUNTIF($J$2:J205,J205))</f>
        <v/>
      </c>
      <c r="L205" t="str">
        <f>IF(D205="","",VLOOKUP(D205,ENTRANTS!$A$1:$H$1000,6,0))</f>
        <v/>
      </c>
      <c r="M205" s="99" t="str">
        <f t="shared" si="36"/>
        <v/>
      </c>
      <c r="N205" s="38"/>
      <c r="O205" s="5" t="str">
        <f t="shared" si="37"/>
        <v/>
      </c>
      <c r="P205" s="6" t="str">
        <f>IF(D205="","",COUNTIF($O$2:O205,O205))</f>
        <v/>
      </c>
      <c r="Q205" s="7" t="str">
        <f t="shared" si="30"/>
        <v/>
      </c>
      <c r="R205" s="42" t="str">
        <f>IF(AND(P205=4,H205="M",NOT(L205="Unattached")),SUMIF(O$2:O205,O205,I$2:I205),"")</f>
        <v/>
      </c>
      <c r="S205" s="7" t="str">
        <f t="shared" si="31"/>
        <v/>
      </c>
      <c r="T205" s="42" t="str">
        <f>IF(AND(P205=3,H205="F",NOT(L205="Unattached")),SUMIF(O$2:O205,O205,I$2:I205),"")</f>
        <v/>
      </c>
      <c r="U205" s="8" t="str">
        <f t="shared" si="34"/>
        <v/>
      </c>
      <c r="V205" s="8" t="str">
        <f t="shared" si="38"/>
        <v/>
      </c>
      <c r="W205" s="40" t="str">
        <f t="shared" si="35"/>
        <v xml:space="preserve"> </v>
      </c>
      <c r="X205" s="40" t="str">
        <f>IF(H205="M",IF(P205&lt;&gt;4,"",VLOOKUP(CONCATENATE(O205," ",(P205-3)),$W$2:AA205,5,0)),IF(P205&lt;&gt;3,"",VLOOKUP(CONCATENATE(O205," ",(P205-2)),$W$2:AA205,5,0)))</f>
        <v/>
      </c>
      <c r="Y205" s="40" t="str">
        <f>IF(H205="M",IF(P205&lt;&gt;4,"",VLOOKUP(CONCATENATE(O205," ",(P205-2)),$W$2:AA205,5,0)),IF(P205&lt;&gt;3,"",VLOOKUP(CONCATENATE(O205," ",(P205-1)),$W$2:AA205,5,0)))</f>
        <v/>
      </c>
      <c r="Z205" s="40" t="str">
        <f>IF(H205="M",IF(P205&lt;&gt;4,"",VLOOKUP(CONCATENATE(O205," ",(P205-1)),$W$2:AA205,5,0)),IF(P205&lt;&gt;3,"",VLOOKUP(CONCATENATE(O205," ",(P205)),$W$2:AA205,5,0)))</f>
        <v/>
      </c>
      <c r="AA205" s="40" t="str">
        <f t="shared" si="39"/>
        <v/>
      </c>
    </row>
    <row r="206" spans="1:27" x14ac:dyDescent="0.3">
      <c r="A206" s="78" t="str">
        <f t="shared" si="32"/>
        <v/>
      </c>
      <c r="B206" s="78" t="str">
        <f t="shared" si="33"/>
        <v/>
      </c>
      <c r="C206" s="1">
        <v>205</v>
      </c>
      <c r="E206" s="73"/>
      <c r="F206" t="str">
        <f>IF(D206="","",VLOOKUP(D206,ENTRANTS!$A$1:$H$1000,2,0))</f>
        <v/>
      </c>
      <c r="G206" t="str">
        <f>IF(D206="","",VLOOKUP(D206,ENTRANTS!$A$1:$H$1000,3,0))</f>
        <v/>
      </c>
      <c r="H206" s="1" t="str">
        <f>IF(D206="","",LEFT(VLOOKUP(D206,ENTRANTS!$A$1:$H$1000,5,0),1))</f>
        <v/>
      </c>
      <c r="I206" s="1" t="str">
        <f>IF(D206="","",COUNTIF($H$2:H206,H206))</f>
        <v/>
      </c>
      <c r="J206" s="1" t="str">
        <f>IF(D206="","",VLOOKUP(D206,ENTRANTS!$A$1:$H$1000,4,0))</f>
        <v/>
      </c>
      <c r="K206" s="1" t="str">
        <f>IF(D206="","",COUNTIF($J$2:J206,J206))</f>
        <v/>
      </c>
      <c r="L206" t="str">
        <f>IF(D206="","",VLOOKUP(D206,ENTRANTS!$A$1:$H$1000,6,0))</f>
        <v/>
      </c>
      <c r="M206" s="99" t="str">
        <f t="shared" si="36"/>
        <v/>
      </c>
      <c r="N206" s="38"/>
      <c r="O206" s="5" t="str">
        <f t="shared" si="37"/>
        <v/>
      </c>
      <c r="P206" s="6" t="str">
        <f>IF(D206="","",COUNTIF($O$2:O206,O206))</f>
        <v/>
      </c>
      <c r="Q206" s="7" t="str">
        <f t="shared" si="30"/>
        <v/>
      </c>
      <c r="R206" s="42" t="str">
        <f>IF(AND(P206=4,H206="M",NOT(L206="Unattached")),SUMIF(O$2:O206,O206,I$2:I206),"")</f>
        <v/>
      </c>
      <c r="S206" s="7" t="str">
        <f t="shared" si="31"/>
        <v/>
      </c>
      <c r="T206" s="42" t="str">
        <f>IF(AND(P206=3,H206="F",NOT(L206="Unattached")),SUMIF(O$2:O206,O206,I$2:I206),"")</f>
        <v/>
      </c>
      <c r="U206" s="8" t="str">
        <f t="shared" si="34"/>
        <v/>
      </c>
      <c r="V206" s="8" t="str">
        <f t="shared" si="38"/>
        <v/>
      </c>
      <c r="W206" s="40" t="str">
        <f t="shared" si="35"/>
        <v xml:space="preserve"> </v>
      </c>
      <c r="X206" s="40" t="str">
        <f>IF(H206="M",IF(P206&lt;&gt;4,"",VLOOKUP(CONCATENATE(O206," ",(P206-3)),$W$2:AA206,5,0)),IF(P206&lt;&gt;3,"",VLOOKUP(CONCATENATE(O206," ",(P206-2)),$W$2:AA206,5,0)))</f>
        <v/>
      </c>
      <c r="Y206" s="40" t="str">
        <f>IF(H206="M",IF(P206&lt;&gt;4,"",VLOOKUP(CONCATENATE(O206," ",(P206-2)),$W$2:AA206,5,0)),IF(P206&lt;&gt;3,"",VLOOKUP(CONCATENATE(O206," ",(P206-1)),$W$2:AA206,5,0)))</f>
        <v/>
      </c>
      <c r="Z206" s="40" t="str">
        <f>IF(H206="M",IF(P206&lt;&gt;4,"",VLOOKUP(CONCATENATE(O206," ",(P206-1)),$W$2:AA206,5,0)),IF(P206&lt;&gt;3,"",VLOOKUP(CONCATENATE(O206," ",(P206)),$W$2:AA206,5,0)))</f>
        <v/>
      </c>
      <c r="AA206" s="40" t="str">
        <f t="shared" si="39"/>
        <v/>
      </c>
    </row>
    <row r="207" spans="1:27" x14ac:dyDescent="0.3">
      <c r="A207" s="78" t="str">
        <f t="shared" si="32"/>
        <v/>
      </c>
      <c r="B207" s="78" t="str">
        <f t="shared" si="33"/>
        <v/>
      </c>
      <c r="C207" s="1">
        <v>206</v>
      </c>
      <c r="E207" s="73"/>
      <c r="F207" t="str">
        <f>IF(D207="","",VLOOKUP(D207,ENTRANTS!$A$1:$H$1000,2,0))</f>
        <v/>
      </c>
      <c r="G207" t="str">
        <f>IF(D207="","",VLOOKUP(D207,ENTRANTS!$A$1:$H$1000,3,0))</f>
        <v/>
      </c>
      <c r="H207" s="1" t="str">
        <f>IF(D207="","",LEFT(VLOOKUP(D207,ENTRANTS!$A$1:$H$1000,5,0),1))</f>
        <v/>
      </c>
      <c r="I207" s="1" t="str">
        <f>IF(D207="","",COUNTIF($H$2:H207,H207))</f>
        <v/>
      </c>
      <c r="J207" s="1" t="str">
        <f>IF(D207="","",VLOOKUP(D207,ENTRANTS!$A$1:$H$1000,4,0))</f>
        <v/>
      </c>
      <c r="K207" s="1" t="str">
        <f>IF(D207="","",COUNTIF($J$2:J207,J207))</f>
        <v/>
      </c>
      <c r="L207" t="str">
        <f>IF(D207="","",VLOOKUP(D207,ENTRANTS!$A$1:$H$1000,6,0))</f>
        <v/>
      </c>
      <c r="M207" s="99" t="str">
        <f t="shared" si="36"/>
        <v/>
      </c>
      <c r="N207" s="38"/>
      <c r="O207" s="5" t="str">
        <f t="shared" si="37"/>
        <v/>
      </c>
      <c r="P207" s="6" t="str">
        <f>IF(D207="","",COUNTIF($O$2:O207,O207))</f>
        <v/>
      </c>
      <c r="Q207" s="7" t="str">
        <f t="shared" si="30"/>
        <v/>
      </c>
      <c r="R207" s="42" t="str">
        <f>IF(AND(P207=4,H207="M",NOT(L207="Unattached")),SUMIF(O$2:O207,O207,I$2:I207),"")</f>
        <v/>
      </c>
      <c r="S207" s="7" t="str">
        <f t="shared" si="31"/>
        <v/>
      </c>
      <c r="T207" s="42" t="str">
        <f>IF(AND(P207=3,H207="F",NOT(L207="Unattached")),SUMIF(O$2:O207,O207,I$2:I207),"")</f>
        <v/>
      </c>
      <c r="U207" s="8" t="str">
        <f t="shared" si="34"/>
        <v/>
      </c>
      <c r="V207" s="8" t="str">
        <f t="shared" si="38"/>
        <v/>
      </c>
      <c r="W207" s="40" t="str">
        <f t="shared" si="35"/>
        <v xml:space="preserve"> </v>
      </c>
      <c r="X207" s="40" t="str">
        <f>IF(H207="M",IF(P207&lt;&gt;4,"",VLOOKUP(CONCATENATE(O207," ",(P207-3)),$W$2:AA207,5,0)),IF(P207&lt;&gt;3,"",VLOOKUP(CONCATENATE(O207," ",(P207-2)),$W$2:AA207,5,0)))</f>
        <v/>
      </c>
      <c r="Y207" s="40" t="str">
        <f>IF(H207="M",IF(P207&lt;&gt;4,"",VLOOKUP(CONCATENATE(O207," ",(P207-2)),$W$2:AA207,5,0)),IF(P207&lt;&gt;3,"",VLOOKUP(CONCATENATE(O207," ",(P207-1)),$W$2:AA207,5,0)))</f>
        <v/>
      </c>
      <c r="Z207" s="40" t="str">
        <f>IF(H207="M",IF(P207&lt;&gt;4,"",VLOOKUP(CONCATENATE(O207," ",(P207-1)),$W$2:AA207,5,0)),IF(P207&lt;&gt;3,"",VLOOKUP(CONCATENATE(O207," ",(P207)),$W$2:AA207,5,0)))</f>
        <v/>
      </c>
      <c r="AA207" s="40" t="str">
        <f t="shared" si="39"/>
        <v/>
      </c>
    </row>
    <row r="208" spans="1:27" x14ac:dyDescent="0.3">
      <c r="A208" s="78" t="str">
        <f t="shared" si="32"/>
        <v/>
      </c>
      <c r="B208" s="78" t="str">
        <f t="shared" si="33"/>
        <v/>
      </c>
      <c r="C208" s="1">
        <v>207</v>
      </c>
      <c r="E208" s="73"/>
      <c r="F208" t="str">
        <f>IF(D208="","",VLOOKUP(D208,ENTRANTS!$A$1:$H$1000,2,0))</f>
        <v/>
      </c>
      <c r="G208" t="str">
        <f>IF(D208="","",VLOOKUP(D208,ENTRANTS!$A$1:$H$1000,3,0))</f>
        <v/>
      </c>
      <c r="H208" s="1" t="str">
        <f>IF(D208="","",LEFT(VLOOKUP(D208,ENTRANTS!$A$1:$H$1000,5,0),1))</f>
        <v/>
      </c>
      <c r="I208" s="1" t="str">
        <f>IF(D208="","",COUNTIF($H$2:H208,H208))</f>
        <v/>
      </c>
      <c r="J208" s="1" t="str">
        <f>IF(D208="","",VLOOKUP(D208,ENTRANTS!$A$1:$H$1000,4,0))</f>
        <v/>
      </c>
      <c r="K208" s="1" t="str">
        <f>IF(D208="","",COUNTIF($J$2:J208,J208))</f>
        <v/>
      </c>
      <c r="L208" t="str">
        <f>IF(D208="","",VLOOKUP(D208,ENTRANTS!$A$1:$H$1000,6,0))</f>
        <v/>
      </c>
      <c r="M208" s="99" t="str">
        <f t="shared" si="36"/>
        <v/>
      </c>
      <c r="N208" s="38"/>
      <c r="O208" s="5" t="str">
        <f t="shared" si="37"/>
        <v/>
      </c>
      <c r="P208" s="6" t="str">
        <f>IF(D208="","",COUNTIF($O$2:O208,O208))</f>
        <v/>
      </c>
      <c r="Q208" s="7" t="str">
        <f t="shared" si="30"/>
        <v/>
      </c>
      <c r="R208" s="42" t="str">
        <f>IF(AND(P208=4,H208="M",NOT(L208="Unattached")),SUMIF(O$2:O208,O208,I$2:I208),"")</f>
        <v/>
      </c>
      <c r="S208" s="7" t="str">
        <f t="shared" si="31"/>
        <v/>
      </c>
      <c r="T208" s="42" t="str">
        <f>IF(AND(P208=3,H208="F",NOT(L208="Unattached")),SUMIF(O$2:O208,O208,I$2:I208),"")</f>
        <v/>
      </c>
      <c r="U208" s="8" t="str">
        <f t="shared" si="34"/>
        <v/>
      </c>
      <c r="V208" s="8" t="str">
        <f t="shared" si="38"/>
        <v/>
      </c>
      <c r="W208" s="40" t="str">
        <f t="shared" si="35"/>
        <v xml:space="preserve"> </v>
      </c>
      <c r="X208" s="40" t="str">
        <f>IF(H208="M",IF(P208&lt;&gt;4,"",VLOOKUP(CONCATENATE(O208," ",(P208-3)),$W$2:AA208,5,0)),IF(P208&lt;&gt;3,"",VLOOKUP(CONCATENATE(O208," ",(P208-2)),$W$2:AA208,5,0)))</f>
        <v/>
      </c>
      <c r="Y208" s="40" t="str">
        <f>IF(H208="M",IF(P208&lt;&gt;4,"",VLOOKUP(CONCATENATE(O208," ",(P208-2)),$W$2:AA208,5,0)),IF(P208&lt;&gt;3,"",VLOOKUP(CONCATENATE(O208," ",(P208-1)),$W$2:AA208,5,0)))</f>
        <v/>
      </c>
      <c r="Z208" s="40" t="str">
        <f>IF(H208="M",IF(P208&lt;&gt;4,"",VLOOKUP(CONCATENATE(O208," ",(P208-1)),$W$2:AA208,5,0)),IF(P208&lt;&gt;3,"",VLOOKUP(CONCATENATE(O208," ",(P208)),$W$2:AA208,5,0)))</f>
        <v/>
      </c>
      <c r="AA208" s="40" t="str">
        <f t="shared" si="39"/>
        <v/>
      </c>
    </row>
    <row r="209" spans="1:27" x14ac:dyDescent="0.3">
      <c r="A209" s="78" t="str">
        <f t="shared" si="32"/>
        <v/>
      </c>
      <c r="B209" s="78" t="str">
        <f t="shared" si="33"/>
        <v/>
      </c>
      <c r="C209" s="1">
        <v>208</v>
      </c>
      <c r="E209" s="73"/>
      <c r="F209" t="str">
        <f>IF(D209="","",VLOOKUP(D209,ENTRANTS!$A$1:$H$1000,2,0))</f>
        <v/>
      </c>
      <c r="G209" t="str">
        <f>IF(D209="","",VLOOKUP(D209,ENTRANTS!$A$1:$H$1000,3,0))</f>
        <v/>
      </c>
      <c r="H209" s="1" t="str">
        <f>IF(D209="","",LEFT(VLOOKUP(D209,ENTRANTS!$A$1:$H$1000,5,0),1))</f>
        <v/>
      </c>
      <c r="I209" s="1" t="str">
        <f>IF(D209="","",COUNTIF($H$2:H209,H209))</f>
        <v/>
      </c>
      <c r="J209" s="1" t="str">
        <f>IF(D209="","",VLOOKUP(D209,ENTRANTS!$A$1:$H$1000,4,0))</f>
        <v/>
      </c>
      <c r="K209" s="1" t="str">
        <f>IF(D209="","",COUNTIF($J$2:J209,J209))</f>
        <v/>
      </c>
      <c r="L209" t="str">
        <f>IF(D209="","",VLOOKUP(D209,ENTRANTS!$A$1:$H$1000,6,0))</f>
        <v/>
      </c>
      <c r="M209" s="99" t="str">
        <f t="shared" si="36"/>
        <v/>
      </c>
      <c r="N209" s="38"/>
      <c r="O209" s="5" t="str">
        <f t="shared" si="37"/>
        <v/>
      </c>
      <c r="P209" s="6" t="str">
        <f>IF(D209="","",COUNTIF($O$2:O209,O209))</f>
        <v/>
      </c>
      <c r="Q209" s="7" t="str">
        <f t="shared" si="30"/>
        <v/>
      </c>
      <c r="R209" s="42" t="str">
        <f>IF(AND(P209=4,H209="M",NOT(L209="Unattached")),SUMIF(O$2:O209,O209,I$2:I209),"")</f>
        <v/>
      </c>
      <c r="S209" s="7" t="str">
        <f t="shared" si="31"/>
        <v/>
      </c>
      <c r="T209" s="42" t="str">
        <f>IF(AND(P209=3,H209="F",NOT(L209="Unattached")),SUMIF(O$2:O209,O209,I$2:I209),"")</f>
        <v/>
      </c>
      <c r="U209" s="8" t="str">
        <f t="shared" si="34"/>
        <v/>
      </c>
      <c r="V209" s="8" t="str">
        <f t="shared" si="38"/>
        <v/>
      </c>
      <c r="W209" s="40" t="str">
        <f t="shared" si="35"/>
        <v xml:space="preserve"> </v>
      </c>
      <c r="X209" s="40" t="str">
        <f>IF(H209="M",IF(P209&lt;&gt;4,"",VLOOKUP(CONCATENATE(O209," ",(P209-3)),$W$2:AA209,5,0)),IF(P209&lt;&gt;3,"",VLOOKUP(CONCATENATE(O209," ",(P209-2)),$W$2:AA209,5,0)))</f>
        <v/>
      </c>
      <c r="Y209" s="40" t="str">
        <f>IF(H209="M",IF(P209&lt;&gt;4,"",VLOOKUP(CONCATENATE(O209," ",(P209-2)),$W$2:AA209,5,0)),IF(P209&lt;&gt;3,"",VLOOKUP(CONCATENATE(O209," ",(P209-1)),$W$2:AA209,5,0)))</f>
        <v/>
      </c>
      <c r="Z209" s="40" t="str">
        <f>IF(H209="M",IF(P209&lt;&gt;4,"",VLOOKUP(CONCATENATE(O209," ",(P209-1)),$W$2:AA209,5,0)),IF(P209&lt;&gt;3,"",VLOOKUP(CONCATENATE(O209," ",(P209)),$W$2:AA209,5,0)))</f>
        <v/>
      </c>
      <c r="AA209" s="40" t="str">
        <f t="shared" si="39"/>
        <v/>
      </c>
    </row>
    <row r="210" spans="1:27" x14ac:dyDescent="0.3">
      <c r="A210" s="78" t="str">
        <f t="shared" si="32"/>
        <v/>
      </c>
      <c r="B210" s="78" t="str">
        <f t="shared" si="33"/>
        <v/>
      </c>
      <c r="C210" s="1">
        <v>209</v>
      </c>
      <c r="E210" s="73"/>
      <c r="F210" t="str">
        <f>IF(D210="","",VLOOKUP(D210,ENTRANTS!$A$1:$H$1000,2,0))</f>
        <v/>
      </c>
      <c r="G210" t="str">
        <f>IF(D210="","",VLOOKUP(D210,ENTRANTS!$A$1:$H$1000,3,0))</f>
        <v/>
      </c>
      <c r="H210" s="1" t="str">
        <f>IF(D210="","",LEFT(VLOOKUP(D210,ENTRANTS!$A$1:$H$1000,5,0),1))</f>
        <v/>
      </c>
      <c r="I210" s="1" t="str">
        <f>IF(D210="","",COUNTIF($H$2:H210,H210))</f>
        <v/>
      </c>
      <c r="J210" s="1" t="str">
        <f>IF(D210="","",VLOOKUP(D210,ENTRANTS!$A$1:$H$1000,4,0))</f>
        <v/>
      </c>
      <c r="K210" s="1" t="str">
        <f>IF(D210="","",COUNTIF($J$2:J210,J210))</f>
        <v/>
      </c>
      <c r="L210" t="str">
        <f>IF(D210="","",VLOOKUP(D210,ENTRANTS!$A$1:$H$1000,6,0))</f>
        <v/>
      </c>
      <c r="M210" s="99" t="str">
        <f t="shared" si="36"/>
        <v/>
      </c>
      <c r="N210" s="38"/>
      <c r="O210" s="5" t="str">
        <f t="shared" si="37"/>
        <v/>
      </c>
      <c r="P210" s="6" t="str">
        <f>IF(D210="","",COUNTIF($O$2:O210,O210))</f>
        <v/>
      </c>
      <c r="Q210" s="7" t="str">
        <f t="shared" si="30"/>
        <v/>
      </c>
      <c r="R210" s="42" t="str">
        <f>IF(AND(P210=4,H210="M",NOT(L210="Unattached")),SUMIF(O$2:O210,O210,I$2:I210),"")</f>
        <v/>
      </c>
      <c r="S210" s="7" t="str">
        <f t="shared" si="31"/>
        <v/>
      </c>
      <c r="T210" s="42" t="str">
        <f>IF(AND(P210=3,H210="F",NOT(L210="Unattached")),SUMIF(O$2:O210,O210,I$2:I210),"")</f>
        <v/>
      </c>
      <c r="U210" s="8" t="str">
        <f t="shared" si="34"/>
        <v/>
      </c>
      <c r="V210" s="8" t="str">
        <f t="shared" si="38"/>
        <v/>
      </c>
      <c r="W210" s="40" t="str">
        <f t="shared" si="35"/>
        <v xml:space="preserve"> </v>
      </c>
      <c r="X210" s="40" t="str">
        <f>IF(H210="M",IF(P210&lt;&gt;4,"",VLOOKUP(CONCATENATE(O210," ",(P210-3)),$W$2:AA210,5,0)),IF(P210&lt;&gt;3,"",VLOOKUP(CONCATENATE(O210," ",(P210-2)),$W$2:AA210,5,0)))</f>
        <v/>
      </c>
      <c r="Y210" s="40" t="str">
        <f>IF(H210="M",IF(P210&lt;&gt;4,"",VLOOKUP(CONCATENATE(O210," ",(P210-2)),$W$2:AA210,5,0)),IF(P210&lt;&gt;3,"",VLOOKUP(CONCATENATE(O210," ",(P210-1)),$W$2:AA210,5,0)))</f>
        <v/>
      </c>
      <c r="Z210" s="40" t="str">
        <f>IF(H210="M",IF(P210&lt;&gt;4,"",VLOOKUP(CONCATENATE(O210," ",(P210-1)),$W$2:AA210,5,0)),IF(P210&lt;&gt;3,"",VLOOKUP(CONCATENATE(O210," ",(P210)),$W$2:AA210,5,0)))</f>
        <v/>
      </c>
      <c r="AA210" s="40" t="str">
        <f t="shared" si="39"/>
        <v/>
      </c>
    </row>
    <row r="211" spans="1:27" x14ac:dyDescent="0.3">
      <c r="A211" s="78" t="str">
        <f t="shared" si="32"/>
        <v/>
      </c>
      <c r="B211" s="78" t="str">
        <f t="shared" si="33"/>
        <v/>
      </c>
      <c r="C211" s="1">
        <v>210</v>
      </c>
      <c r="E211" s="73"/>
      <c r="F211" t="str">
        <f>IF(D211="","",VLOOKUP(D211,ENTRANTS!$A$1:$H$1000,2,0))</f>
        <v/>
      </c>
      <c r="G211" t="str">
        <f>IF(D211="","",VLOOKUP(D211,ENTRANTS!$A$1:$H$1000,3,0))</f>
        <v/>
      </c>
      <c r="H211" s="1" t="str">
        <f>IF(D211="","",LEFT(VLOOKUP(D211,ENTRANTS!$A$1:$H$1000,5,0),1))</f>
        <v/>
      </c>
      <c r="I211" s="1" t="str">
        <f>IF(D211="","",COUNTIF($H$2:H211,H211))</f>
        <v/>
      </c>
      <c r="J211" s="1" t="str">
        <f>IF(D211="","",VLOOKUP(D211,ENTRANTS!$A$1:$H$1000,4,0))</f>
        <v/>
      </c>
      <c r="K211" s="1" t="str">
        <f>IF(D211="","",COUNTIF($J$2:J211,J211))</f>
        <v/>
      </c>
      <c r="L211" t="str">
        <f>IF(D211="","",VLOOKUP(D211,ENTRANTS!$A$1:$H$1000,6,0))</f>
        <v/>
      </c>
      <c r="M211" s="99" t="str">
        <f t="shared" si="36"/>
        <v/>
      </c>
      <c r="N211" s="38"/>
      <c r="O211" s="5" t="str">
        <f t="shared" si="37"/>
        <v/>
      </c>
      <c r="P211" s="6" t="str">
        <f>IF(D211="","",COUNTIF($O$2:O211,O211))</f>
        <v/>
      </c>
      <c r="Q211" s="7" t="str">
        <f t="shared" si="30"/>
        <v/>
      </c>
      <c r="R211" s="42" t="str">
        <f>IF(AND(P211=4,H211="M",NOT(L211="Unattached")),SUMIF(O$2:O211,O211,I$2:I211),"")</f>
        <v/>
      </c>
      <c r="S211" s="7" t="str">
        <f t="shared" si="31"/>
        <v/>
      </c>
      <c r="T211" s="42" t="str">
        <f>IF(AND(P211=3,H211="F",NOT(L211="Unattached")),SUMIF(O$2:O211,O211,I$2:I211),"")</f>
        <v/>
      </c>
      <c r="U211" s="8" t="str">
        <f t="shared" si="34"/>
        <v/>
      </c>
      <c r="V211" s="8" t="str">
        <f t="shared" si="38"/>
        <v/>
      </c>
      <c r="W211" s="40" t="str">
        <f t="shared" si="35"/>
        <v xml:space="preserve"> </v>
      </c>
      <c r="X211" s="40" t="str">
        <f>IF(H211="M",IF(P211&lt;&gt;4,"",VLOOKUP(CONCATENATE(O211," ",(P211-3)),$W$2:AA211,5,0)),IF(P211&lt;&gt;3,"",VLOOKUP(CONCATENATE(O211," ",(P211-2)),$W$2:AA211,5,0)))</f>
        <v/>
      </c>
      <c r="Y211" s="40" t="str">
        <f>IF(H211="M",IF(P211&lt;&gt;4,"",VLOOKUP(CONCATENATE(O211," ",(P211-2)),$W$2:AA211,5,0)),IF(P211&lt;&gt;3,"",VLOOKUP(CONCATENATE(O211," ",(P211-1)),$W$2:AA211,5,0)))</f>
        <v/>
      </c>
      <c r="Z211" s="40" t="str">
        <f>IF(H211="M",IF(P211&lt;&gt;4,"",VLOOKUP(CONCATENATE(O211," ",(P211-1)),$W$2:AA211,5,0)),IF(P211&lt;&gt;3,"",VLOOKUP(CONCATENATE(O211," ",(P211)),$W$2:AA211,5,0)))</f>
        <v/>
      </c>
      <c r="AA211" s="40" t="str">
        <f t="shared" si="39"/>
        <v/>
      </c>
    </row>
    <row r="212" spans="1:27" x14ac:dyDescent="0.3">
      <c r="A212" s="78" t="str">
        <f t="shared" si="32"/>
        <v/>
      </c>
      <c r="B212" s="78" t="str">
        <f t="shared" si="33"/>
        <v/>
      </c>
      <c r="C212" s="1">
        <v>211</v>
      </c>
      <c r="E212" s="73"/>
      <c r="F212" t="str">
        <f>IF(D212="","",VLOOKUP(D212,ENTRANTS!$A$1:$H$1000,2,0))</f>
        <v/>
      </c>
      <c r="G212" t="str">
        <f>IF(D212="","",VLOOKUP(D212,ENTRANTS!$A$1:$H$1000,3,0))</f>
        <v/>
      </c>
      <c r="H212" s="1" t="str">
        <f>IF(D212="","",LEFT(VLOOKUP(D212,ENTRANTS!$A$1:$H$1000,5,0),1))</f>
        <v/>
      </c>
      <c r="I212" s="1" t="str">
        <f>IF(D212="","",COUNTIF($H$2:H212,H212))</f>
        <v/>
      </c>
      <c r="J212" s="1" t="str">
        <f>IF(D212="","",VLOOKUP(D212,ENTRANTS!$A$1:$H$1000,4,0))</f>
        <v/>
      </c>
      <c r="K212" s="1" t="str">
        <f>IF(D212="","",COUNTIF($J$2:J212,J212))</f>
        <v/>
      </c>
      <c r="L212" t="str">
        <f>IF(D212="","",VLOOKUP(D212,ENTRANTS!$A$1:$H$1000,6,0))</f>
        <v/>
      </c>
      <c r="M212" s="99" t="str">
        <f t="shared" si="36"/>
        <v/>
      </c>
      <c r="N212" s="38"/>
      <c r="O212" s="5" t="str">
        <f t="shared" si="37"/>
        <v/>
      </c>
      <c r="P212" s="6" t="str">
        <f>IF(D212="","",COUNTIF($O$2:O212,O212))</f>
        <v/>
      </c>
      <c r="Q212" s="7" t="str">
        <f t="shared" si="30"/>
        <v/>
      </c>
      <c r="R212" s="42" t="str">
        <f>IF(AND(P212=4,H212="M",NOT(L212="Unattached")),SUMIF(O$2:O212,O212,I$2:I212),"")</f>
        <v/>
      </c>
      <c r="S212" s="7" t="str">
        <f t="shared" si="31"/>
        <v/>
      </c>
      <c r="T212" s="42" t="str">
        <f>IF(AND(P212=3,H212="F",NOT(L212="Unattached")),SUMIF(O$2:O212,O212,I$2:I212),"")</f>
        <v/>
      </c>
      <c r="U212" s="8" t="str">
        <f t="shared" si="34"/>
        <v/>
      </c>
      <c r="V212" s="8" t="str">
        <f t="shared" si="38"/>
        <v/>
      </c>
      <c r="W212" s="40" t="str">
        <f t="shared" si="35"/>
        <v xml:space="preserve"> </v>
      </c>
      <c r="X212" s="40" t="str">
        <f>IF(H212="M",IF(P212&lt;&gt;4,"",VLOOKUP(CONCATENATE(O212," ",(P212-3)),$W$2:AA212,5,0)),IF(P212&lt;&gt;3,"",VLOOKUP(CONCATENATE(O212," ",(P212-2)),$W$2:AA212,5,0)))</f>
        <v/>
      </c>
      <c r="Y212" s="40" t="str">
        <f>IF(H212="M",IF(P212&lt;&gt;4,"",VLOOKUP(CONCATENATE(O212," ",(P212-2)),$W$2:AA212,5,0)),IF(P212&lt;&gt;3,"",VLOOKUP(CONCATENATE(O212," ",(P212-1)),$W$2:AA212,5,0)))</f>
        <v/>
      </c>
      <c r="Z212" s="40" t="str">
        <f>IF(H212="M",IF(P212&lt;&gt;4,"",VLOOKUP(CONCATENATE(O212," ",(P212-1)),$W$2:AA212,5,0)),IF(P212&lt;&gt;3,"",VLOOKUP(CONCATENATE(O212," ",(P212)),$W$2:AA212,5,0)))</f>
        <v/>
      </c>
      <c r="AA212" s="40" t="str">
        <f t="shared" si="39"/>
        <v/>
      </c>
    </row>
    <row r="213" spans="1:27" x14ac:dyDescent="0.3">
      <c r="A213" s="78" t="str">
        <f t="shared" si="32"/>
        <v/>
      </c>
      <c r="B213" s="78" t="str">
        <f t="shared" si="33"/>
        <v/>
      </c>
      <c r="C213" s="1">
        <v>212</v>
      </c>
      <c r="E213" s="73"/>
      <c r="F213" t="str">
        <f>IF(D213="","",VLOOKUP(D213,ENTRANTS!$A$1:$H$1000,2,0))</f>
        <v/>
      </c>
      <c r="G213" t="str">
        <f>IF(D213="","",VLOOKUP(D213,ENTRANTS!$A$1:$H$1000,3,0))</f>
        <v/>
      </c>
      <c r="H213" s="1" t="str">
        <f>IF(D213="","",LEFT(VLOOKUP(D213,ENTRANTS!$A$1:$H$1000,5,0),1))</f>
        <v/>
      </c>
      <c r="I213" s="1" t="str">
        <f>IF(D213="","",COUNTIF($H$2:H213,H213))</f>
        <v/>
      </c>
      <c r="J213" s="1" t="str">
        <f>IF(D213="","",VLOOKUP(D213,ENTRANTS!$A$1:$H$1000,4,0))</f>
        <v/>
      </c>
      <c r="K213" s="1" t="str">
        <f>IF(D213="","",COUNTIF($J$2:J213,J213))</f>
        <v/>
      </c>
      <c r="L213" t="str">
        <f>IF(D213="","",VLOOKUP(D213,ENTRANTS!$A$1:$H$1000,6,0))</f>
        <v/>
      </c>
      <c r="M213" s="99" t="str">
        <f t="shared" si="36"/>
        <v/>
      </c>
      <c r="N213" s="38"/>
      <c r="O213" s="5" t="str">
        <f t="shared" si="37"/>
        <v/>
      </c>
      <c r="P213" s="6" t="str">
        <f>IF(D213="","",COUNTIF($O$2:O213,O213))</f>
        <v/>
      </c>
      <c r="Q213" s="7" t="str">
        <f t="shared" si="30"/>
        <v/>
      </c>
      <c r="R213" s="42" t="str">
        <f>IF(AND(P213=4,H213="M",NOT(L213="Unattached")),SUMIF(O$2:O213,O213,I$2:I213),"")</f>
        <v/>
      </c>
      <c r="S213" s="7" t="str">
        <f t="shared" si="31"/>
        <v/>
      </c>
      <c r="T213" s="42" t="str">
        <f>IF(AND(P213=3,H213="F",NOT(L213="Unattached")),SUMIF(O$2:O213,O213,I$2:I213),"")</f>
        <v/>
      </c>
      <c r="U213" s="8" t="str">
        <f t="shared" si="34"/>
        <v/>
      </c>
      <c r="V213" s="8" t="str">
        <f t="shared" si="38"/>
        <v/>
      </c>
      <c r="W213" s="40" t="str">
        <f t="shared" si="35"/>
        <v xml:space="preserve"> </v>
      </c>
      <c r="X213" s="40" t="str">
        <f>IF(H213="M",IF(P213&lt;&gt;4,"",VLOOKUP(CONCATENATE(O213," ",(P213-3)),$W$2:AA213,5,0)),IF(P213&lt;&gt;3,"",VLOOKUP(CONCATENATE(O213," ",(P213-2)),$W$2:AA213,5,0)))</f>
        <v/>
      </c>
      <c r="Y213" s="40" t="str">
        <f>IF(H213="M",IF(P213&lt;&gt;4,"",VLOOKUP(CONCATENATE(O213," ",(P213-2)),$W$2:AA213,5,0)),IF(P213&lt;&gt;3,"",VLOOKUP(CONCATENATE(O213," ",(P213-1)),$W$2:AA213,5,0)))</f>
        <v/>
      </c>
      <c r="Z213" s="40" t="str">
        <f>IF(H213="M",IF(P213&lt;&gt;4,"",VLOOKUP(CONCATENATE(O213," ",(P213-1)),$W$2:AA213,5,0)),IF(P213&lt;&gt;3,"",VLOOKUP(CONCATENATE(O213," ",(P213)),$W$2:AA213,5,0)))</f>
        <v/>
      </c>
      <c r="AA213" s="40" t="str">
        <f t="shared" si="39"/>
        <v/>
      </c>
    </row>
    <row r="214" spans="1:27" x14ac:dyDescent="0.3">
      <c r="A214" s="78" t="str">
        <f t="shared" si="32"/>
        <v/>
      </c>
      <c r="B214" s="78" t="str">
        <f t="shared" si="33"/>
        <v/>
      </c>
      <c r="C214" s="1">
        <v>213</v>
      </c>
      <c r="E214" s="73"/>
      <c r="F214" t="str">
        <f>IF(D214="","",VLOOKUP(D214,ENTRANTS!$A$1:$H$1000,2,0))</f>
        <v/>
      </c>
      <c r="G214" t="str">
        <f>IF(D214="","",VLOOKUP(D214,ENTRANTS!$A$1:$H$1000,3,0))</f>
        <v/>
      </c>
      <c r="H214" s="1" t="str">
        <f>IF(D214="","",LEFT(VLOOKUP(D214,ENTRANTS!$A$1:$H$1000,5,0),1))</f>
        <v/>
      </c>
      <c r="I214" s="1" t="str">
        <f>IF(D214="","",COUNTIF($H$2:H214,H214))</f>
        <v/>
      </c>
      <c r="J214" s="1" t="str">
        <f>IF(D214="","",VLOOKUP(D214,ENTRANTS!$A$1:$H$1000,4,0))</f>
        <v/>
      </c>
      <c r="K214" s="1" t="str">
        <f>IF(D214="","",COUNTIF($J$2:J214,J214))</f>
        <v/>
      </c>
      <c r="L214" t="str">
        <f>IF(D214="","",VLOOKUP(D214,ENTRANTS!$A$1:$H$1000,6,0))</f>
        <v/>
      </c>
      <c r="M214" s="99" t="str">
        <f t="shared" si="36"/>
        <v/>
      </c>
      <c r="N214" s="38"/>
      <c r="O214" s="5" t="str">
        <f t="shared" si="37"/>
        <v/>
      </c>
      <c r="P214" s="6" t="str">
        <f>IF(D214="","",COUNTIF($O$2:O214,O214))</f>
        <v/>
      </c>
      <c r="Q214" s="7" t="str">
        <f t="shared" ref="Q214:Q277" si="40">IF(R214="","",RANK(R214,$R$2:$R$1000,1))</f>
        <v/>
      </c>
      <c r="R214" s="42" t="str">
        <f>IF(AND(P214=4,H214="M",NOT(L214="Unattached")),SUMIF(O$2:O214,O214,I$2:I214),"")</f>
        <v/>
      </c>
      <c r="S214" s="7" t="str">
        <f t="shared" ref="S214:S277" si="41">IF(T214="","",RANK(T214,$T$2:$T$1000,1))</f>
        <v/>
      </c>
      <c r="T214" s="42" t="str">
        <f>IF(AND(P214=3,H214="F",NOT(L214="Unattached")),SUMIF(O$2:O214,O214,I$2:I214),"")</f>
        <v/>
      </c>
      <c r="U214" s="8" t="str">
        <f t="shared" si="34"/>
        <v/>
      </c>
      <c r="V214" s="8" t="str">
        <f t="shared" si="38"/>
        <v/>
      </c>
      <c r="W214" s="40" t="str">
        <f t="shared" si="35"/>
        <v xml:space="preserve"> </v>
      </c>
      <c r="X214" s="40" t="str">
        <f>IF(H214="M",IF(P214&lt;&gt;4,"",VLOOKUP(CONCATENATE(O214," ",(P214-3)),$W$2:AA214,5,0)),IF(P214&lt;&gt;3,"",VLOOKUP(CONCATENATE(O214," ",(P214-2)),$W$2:AA214,5,0)))</f>
        <v/>
      </c>
      <c r="Y214" s="40" t="str">
        <f>IF(H214="M",IF(P214&lt;&gt;4,"",VLOOKUP(CONCATENATE(O214," ",(P214-2)),$W$2:AA214,5,0)),IF(P214&lt;&gt;3,"",VLOOKUP(CONCATENATE(O214," ",(P214-1)),$W$2:AA214,5,0)))</f>
        <v/>
      </c>
      <c r="Z214" s="40" t="str">
        <f>IF(H214="M",IF(P214&lt;&gt;4,"",VLOOKUP(CONCATENATE(O214," ",(P214-1)),$W$2:AA214,5,0)),IF(P214&lt;&gt;3,"",VLOOKUP(CONCATENATE(O214," ",(P214)),$W$2:AA214,5,0)))</f>
        <v/>
      </c>
      <c r="AA214" s="40" t="str">
        <f t="shared" si="39"/>
        <v/>
      </c>
    </row>
    <row r="215" spans="1:27" x14ac:dyDescent="0.3">
      <c r="A215" s="78" t="str">
        <f t="shared" si="32"/>
        <v/>
      </c>
      <c r="B215" s="78" t="str">
        <f t="shared" si="33"/>
        <v/>
      </c>
      <c r="C215" s="1">
        <v>214</v>
      </c>
      <c r="E215" s="73"/>
      <c r="F215" t="str">
        <f>IF(D215="","",VLOOKUP(D215,ENTRANTS!$A$1:$H$1000,2,0))</f>
        <v/>
      </c>
      <c r="G215" t="str">
        <f>IF(D215="","",VLOOKUP(D215,ENTRANTS!$A$1:$H$1000,3,0))</f>
        <v/>
      </c>
      <c r="H215" s="1" t="str">
        <f>IF(D215="","",LEFT(VLOOKUP(D215,ENTRANTS!$A$1:$H$1000,5,0),1))</f>
        <v/>
      </c>
      <c r="I215" s="1" t="str">
        <f>IF(D215="","",COUNTIF($H$2:H215,H215))</f>
        <v/>
      </c>
      <c r="J215" s="1" t="str">
        <f>IF(D215="","",VLOOKUP(D215,ENTRANTS!$A$1:$H$1000,4,0))</f>
        <v/>
      </c>
      <c r="K215" s="1" t="str">
        <f>IF(D215="","",COUNTIF($J$2:J215,J215))</f>
        <v/>
      </c>
      <c r="L215" t="str">
        <f>IF(D215="","",VLOOKUP(D215,ENTRANTS!$A$1:$H$1000,6,0))</f>
        <v/>
      </c>
      <c r="M215" s="99" t="str">
        <f t="shared" si="36"/>
        <v/>
      </c>
      <c r="N215" s="38"/>
      <c r="O215" s="5" t="str">
        <f t="shared" si="37"/>
        <v/>
      </c>
      <c r="P215" s="6" t="str">
        <f>IF(D215="","",COUNTIF($O$2:O215,O215))</f>
        <v/>
      </c>
      <c r="Q215" s="7" t="str">
        <f t="shared" si="40"/>
        <v/>
      </c>
      <c r="R215" s="42" t="str">
        <f>IF(AND(P215=4,H215="M",NOT(L215="Unattached")),SUMIF(O$2:O215,O215,I$2:I215),"")</f>
        <v/>
      </c>
      <c r="S215" s="7" t="str">
        <f t="shared" si="41"/>
        <v/>
      </c>
      <c r="T215" s="42" t="str">
        <f>IF(AND(P215=3,H215="F",NOT(L215="Unattached")),SUMIF(O$2:O215,O215,I$2:I215),"")</f>
        <v/>
      </c>
      <c r="U215" s="8" t="str">
        <f t="shared" si="34"/>
        <v/>
      </c>
      <c r="V215" s="8" t="str">
        <f t="shared" si="38"/>
        <v/>
      </c>
      <c r="W215" s="40" t="str">
        <f t="shared" si="35"/>
        <v xml:space="preserve"> </v>
      </c>
      <c r="X215" s="40" t="str">
        <f>IF(H215="M",IF(P215&lt;&gt;4,"",VLOOKUP(CONCATENATE(O215," ",(P215-3)),$W$2:AA215,5,0)),IF(P215&lt;&gt;3,"",VLOOKUP(CONCATENATE(O215," ",(P215-2)),$W$2:AA215,5,0)))</f>
        <v/>
      </c>
      <c r="Y215" s="40" t="str">
        <f>IF(H215="M",IF(P215&lt;&gt;4,"",VLOOKUP(CONCATENATE(O215," ",(P215-2)),$W$2:AA215,5,0)),IF(P215&lt;&gt;3,"",VLOOKUP(CONCATENATE(O215," ",(P215-1)),$W$2:AA215,5,0)))</f>
        <v/>
      </c>
      <c r="Z215" s="40" t="str">
        <f>IF(H215="M",IF(P215&lt;&gt;4,"",VLOOKUP(CONCATENATE(O215," ",(P215-1)),$W$2:AA215,5,0)),IF(P215&lt;&gt;3,"",VLOOKUP(CONCATENATE(O215," ",(P215)),$W$2:AA215,5,0)))</f>
        <v/>
      </c>
      <c r="AA215" s="40" t="str">
        <f t="shared" si="39"/>
        <v/>
      </c>
    </row>
    <row r="216" spans="1:27" x14ac:dyDescent="0.3">
      <c r="A216" s="78" t="str">
        <f t="shared" si="32"/>
        <v/>
      </c>
      <c r="B216" s="78" t="str">
        <f t="shared" si="33"/>
        <v/>
      </c>
      <c r="C216" s="1">
        <v>215</v>
      </c>
      <c r="E216" s="73"/>
      <c r="F216" t="str">
        <f>IF(D216="","",VLOOKUP(D216,ENTRANTS!$A$1:$H$1000,2,0))</f>
        <v/>
      </c>
      <c r="G216" t="str">
        <f>IF(D216="","",VLOOKUP(D216,ENTRANTS!$A$1:$H$1000,3,0))</f>
        <v/>
      </c>
      <c r="H216" s="1" t="str">
        <f>IF(D216="","",LEFT(VLOOKUP(D216,ENTRANTS!$A$1:$H$1000,5,0),1))</f>
        <v/>
      </c>
      <c r="I216" s="1" t="str">
        <f>IF(D216="","",COUNTIF($H$2:H216,H216))</f>
        <v/>
      </c>
      <c r="J216" s="1" t="str">
        <f>IF(D216="","",VLOOKUP(D216,ENTRANTS!$A$1:$H$1000,4,0))</f>
        <v/>
      </c>
      <c r="K216" s="1" t="str">
        <f>IF(D216="","",COUNTIF($J$2:J216,J216))</f>
        <v/>
      </c>
      <c r="L216" t="str">
        <f>IF(D216="","",VLOOKUP(D216,ENTRANTS!$A$1:$H$1000,6,0))</f>
        <v/>
      </c>
      <c r="M216" s="99" t="str">
        <f t="shared" si="36"/>
        <v/>
      </c>
      <c r="N216" s="38"/>
      <c r="O216" s="5" t="str">
        <f t="shared" si="37"/>
        <v/>
      </c>
      <c r="P216" s="6" t="str">
        <f>IF(D216="","",COUNTIF($O$2:O216,O216))</f>
        <v/>
      </c>
      <c r="Q216" s="7" t="str">
        <f t="shared" si="40"/>
        <v/>
      </c>
      <c r="R216" s="42" t="str">
        <f>IF(AND(P216=4,H216="M",NOT(L216="Unattached")),SUMIF(O$2:O216,O216,I$2:I216),"")</f>
        <v/>
      </c>
      <c r="S216" s="7" t="str">
        <f t="shared" si="41"/>
        <v/>
      </c>
      <c r="T216" s="42" t="str">
        <f>IF(AND(P216=3,H216="F",NOT(L216="Unattached")),SUMIF(O$2:O216,O216,I$2:I216),"")</f>
        <v/>
      </c>
      <c r="U216" s="8" t="str">
        <f t="shared" si="34"/>
        <v/>
      </c>
      <c r="V216" s="8" t="str">
        <f t="shared" si="38"/>
        <v/>
      </c>
      <c r="W216" s="40" t="str">
        <f t="shared" si="35"/>
        <v xml:space="preserve"> </v>
      </c>
      <c r="X216" s="40" t="str">
        <f>IF(H216="M",IF(P216&lt;&gt;4,"",VLOOKUP(CONCATENATE(O216," ",(P216-3)),$W$2:AA216,5,0)),IF(P216&lt;&gt;3,"",VLOOKUP(CONCATENATE(O216," ",(P216-2)),$W$2:AA216,5,0)))</f>
        <v/>
      </c>
      <c r="Y216" s="40" t="str">
        <f>IF(H216="M",IF(P216&lt;&gt;4,"",VLOOKUP(CONCATENATE(O216," ",(P216-2)),$W$2:AA216,5,0)),IF(P216&lt;&gt;3,"",VLOOKUP(CONCATENATE(O216," ",(P216-1)),$W$2:AA216,5,0)))</f>
        <v/>
      </c>
      <c r="Z216" s="40" t="str">
        <f>IF(H216="M",IF(P216&lt;&gt;4,"",VLOOKUP(CONCATENATE(O216," ",(P216-1)),$W$2:AA216,5,0)),IF(P216&lt;&gt;3,"",VLOOKUP(CONCATENATE(O216," ",(P216)),$W$2:AA216,5,0)))</f>
        <v/>
      </c>
      <c r="AA216" s="40" t="str">
        <f t="shared" si="39"/>
        <v/>
      </c>
    </row>
    <row r="217" spans="1:27" x14ac:dyDescent="0.3">
      <c r="A217" s="78" t="str">
        <f t="shared" si="32"/>
        <v/>
      </c>
      <c r="B217" s="78" t="str">
        <f t="shared" si="33"/>
        <v/>
      </c>
      <c r="C217" s="1">
        <v>216</v>
      </c>
      <c r="E217" s="73"/>
      <c r="F217" t="str">
        <f>IF(D217="","",VLOOKUP(D217,ENTRANTS!$A$1:$H$1000,2,0))</f>
        <v/>
      </c>
      <c r="G217" t="str">
        <f>IF(D217="","",VLOOKUP(D217,ENTRANTS!$A$1:$H$1000,3,0))</f>
        <v/>
      </c>
      <c r="H217" s="1" t="str">
        <f>IF(D217="","",LEFT(VLOOKUP(D217,ENTRANTS!$A$1:$H$1000,5,0),1))</f>
        <v/>
      </c>
      <c r="I217" s="1" t="str">
        <f>IF(D217="","",COUNTIF($H$2:H217,H217))</f>
        <v/>
      </c>
      <c r="J217" s="1" t="str">
        <f>IF(D217="","",VLOOKUP(D217,ENTRANTS!$A$1:$H$1000,4,0))</f>
        <v/>
      </c>
      <c r="K217" s="1" t="str">
        <f>IF(D217="","",COUNTIF($J$2:J217,J217))</f>
        <v/>
      </c>
      <c r="L217" t="str">
        <f>IF(D217="","",VLOOKUP(D217,ENTRANTS!$A$1:$H$1000,6,0))</f>
        <v/>
      </c>
      <c r="M217" s="99" t="str">
        <f t="shared" si="36"/>
        <v/>
      </c>
      <c r="N217" s="38"/>
      <c r="O217" s="5" t="str">
        <f t="shared" si="37"/>
        <v/>
      </c>
      <c r="P217" s="6" t="str">
        <f>IF(D217="","",COUNTIF($O$2:O217,O217))</f>
        <v/>
      </c>
      <c r="Q217" s="7" t="str">
        <f t="shared" si="40"/>
        <v/>
      </c>
      <c r="R217" s="42" t="str">
        <f>IF(AND(P217=4,H217="M",NOT(L217="Unattached")),SUMIF(O$2:O217,O217,I$2:I217),"")</f>
        <v/>
      </c>
      <c r="S217" s="7" t="str">
        <f t="shared" si="41"/>
        <v/>
      </c>
      <c r="T217" s="42" t="str">
        <f>IF(AND(P217=3,H217="F",NOT(L217="Unattached")),SUMIF(O$2:O217,O217,I$2:I217),"")</f>
        <v/>
      </c>
      <c r="U217" s="8" t="str">
        <f t="shared" si="34"/>
        <v/>
      </c>
      <c r="V217" s="8" t="str">
        <f t="shared" si="38"/>
        <v/>
      </c>
      <c r="W217" s="40" t="str">
        <f t="shared" si="35"/>
        <v xml:space="preserve"> </v>
      </c>
      <c r="X217" s="40" t="str">
        <f>IF(H217="M",IF(P217&lt;&gt;4,"",VLOOKUP(CONCATENATE(O217," ",(P217-3)),$W$2:AA217,5,0)),IF(P217&lt;&gt;3,"",VLOOKUP(CONCATENATE(O217," ",(P217-2)),$W$2:AA217,5,0)))</f>
        <v/>
      </c>
      <c r="Y217" s="40" t="str">
        <f>IF(H217="M",IF(P217&lt;&gt;4,"",VLOOKUP(CONCATENATE(O217," ",(P217-2)),$W$2:AA217,5,0)),IF(P217&lt;&gt;3,"",VLOOKUP(CONCATENATE(O217," ",(P217-1)),$W$2:AA217,5,0)))</f>
        <v/>
      </c>
      <c r="Z217" s="40" t="str">
        <f>IF(H217="M",IF(P217&lt;&gt;4,"",VLOOKUP(CONCATENATE(O217," ",(P217-1)),$W$2:AA217,5,0)),IF(P217&lt;&gt;3,"",VLOOKUP(CONCATENATE(O217," ",(P217)),$W$2:AA217,5,0)))</f>
        <v/>
      </c>
      <c r="AA217" s="40" t="str">
        <f t="shared" si="39"/>
        <v/>
      </c>
    </row>
    <row r="218" spans="1:27" x14ac:dyDescent="0.3">
      <c r="A218" s="78" t="str">
        <f t="shared" si="32"/>
        <v/>
      </c>
      <c r="B218" s="78" t="str">
        <f t="shared" si="33"/>
        <v/>
      </c>
      <c r="C218" s="1">
        <v>217</v>
      </c>
      <c r="E218" s="73"/>
      <c r="F218" t="str">
        <f>IF(D218="","",VLOOKUP(D218,ENTRANTS!$A$1:$H$1000,2,0))</f>
        <v/>
      </c>
      <c r="G218" t="str">
        <f>IF(D218="","",VLOOKUP(D218,ENTRANTS!$A$1:$H$1000,3,0))</f>
        <v/>
      </c>
      <c r="H218" s="1" t="str">
        <f>IF(D218="","",LEFT(VLOOKUP(D218,ENTRANTS!$A$1:$H$1000,5,0),1))</f>
        <v/>
      </c>
      <c r="I218" s="1" t="str">
        <f>IF(D218="","",COUNTIF($H$2:H218,H218))</f>
        <v/>
      </c>
      <c r="J218" s="1" t="str">
        <f>IF(D218="","",VLOOKUP(D218,ENTRANTS!$A$1:$H$1000,4,0))</f>
        <v/>
      </c>
      <c r="K218" s="1" t="str">
        <f>IF(D218="","",COUNTIF($J$2:J218,J218))</f>
        <v/>
      </c>
      <c r="L218" t="str">
        <f>IF(D218="","",VLOOKUP(D218,ENTRANTS!$A$1:$H$1000,6,0))</f>
        <v/>
      </c>
      <c r="M218" s="99" t="str">
        <f t="shared" si="36"/>
        <v/>
      </c>
      <c r="N218" s="38"/>
      <c r="O218" s="5" t="str">
        <f t="shared" si="37"/>
        <v/>
      </c>
      <c r="P218" s="6" t="str">
        <f>IF(D218="","",COUNTIF($O$2:O218,O218))</f>
        <v/>
      </c>
      <c r="Q218" s="7" t="str">
        <f t="shared" si="40"/>
        <v/>
      </c>
      <c r="R218" s="42" t="str">
        <f>IF(AND(P218=4,H218="M",NOT(L218="Unattached")),SUMIF(O$2:O218,O218,I$2:I218),"")</f>
        <v/>
      </c>
      <c r="S218" s="7" t="str">
        <f t="shared" si="41"/>
        <v/>
      </c>
      <c r="T218" s="42" t="str">
        <f>IF(AND(P218=3,H218="F",NOT(L218="Unattached")),SUMIF(O$2:O218,O218,I$2:I218),"")</f>
        <v/>
      </c>
      <c r="U218" s="8" t="str">
        <f t="shared" si="34"/>
        <v/>
      </c>
      <c r="V218" s="8" t="str">
        <f t="shared" si="38"/>
        <v/>
      </c>
      <c r="W218" s="40" t="str">
        <f t="shared" si="35"/>
        <v xml:space="preserve"> </v>
      </c>
      <c r="X218" s="40" t="str">
        <f>IF(H218="M",IF(P218&lt;&gt;4,"",VLOOKUP(CONCATENATE(O218," ",(P218-3)),$W$2:AA218,5,0)),IF(P218&lt;&gt;3,"",VLOOKUP(CONCATENATE(O218," ",(P218-2)),$W$2:AA218,5,0)))</f>
        <v/>
      </c>
      <c r="Y218" s="40" t="str">
        <f>IF(H218="M",IF(P218&lt;&gt;4,"",VLOOKUP(CONCATENATE(O218," ",(P218-2)),$W$2:AA218,5,0)),IF(P218&lt;&gt;3,"",VLOOKUP(CONCATENATE(O218," ",(P218-1)),$W$2:AA218,5,0)))</f>
        <v/>
      </c>
      <c r="Z218" s="40" t="str">
        <f>IF(H218="M",IF(P218&lt;&gt;4,"",VLOOKUP(CONCATENATE(O218," ",(P218-1)),$W$2:AA218,5,0)),IF(P218&lt;&gt;3,"",VLOOKUP(CONCATENATE(O218," ",(P218)),$W$2:AA218,5,0)))</f>
        <v/>
      </c>
      <c r="AA218" s="40" t="str">
        <f t="shared" si="39"/>
        <v/>
      </c>
    </row>
    <row r="219" spans="1:27" x14ac:dyDescent="0.3">
      <c r="A219" s="78" t="str">
        <f t="shared" si="32"/>
        <v/>
      </c>
      <c r="B219" s="78" t="str">
        <f t="shared" si="33"/>
        <v/>
      </c>
      <c r="C219" s="1">
        <v>218</v>
      </c>
      <c r="E219" s="73"/>
      <c r="F219" t="str">
        <f>IF(D219="","",VLOOKUP(D219,ENTRANTS!$A$1:$H$1000,2,0))</f>
        <v/>
      </c>
      <c r="G219" t="str">
        <f>IF(D219="","",VLOOKUP(D219,ENTRANTS!$A$1:$H$1000,3,0))</f>
        <v/>
      </c>
      <c r="H219" s="1" t="str">
        <f>IF(D219="","",LEFT(VLOOKUP(D219,ENTRANTS!$A$1:$H$1000,5,0),1))</f>
        <v/>
      </c>
      <c r="I219" s="1" t="str">
        <f>IF(D219="","",COUNTIF($H$2:H219,H219))</f>
        <v/>
      </c>
      <c r="J219" s="1" t="str">
        <f>IF(D219="","",VLOOKUP(D219,ENTRANTS!$A$1:$H$1000,4,0))</f>
        <v/>
      </c>
      <c r="K219" s="1" t="str">
        <f>IF(D219="","",COUNTIF($J$2:J219,J219))</f>
        <v/>
      </c>
      <c r="L219" t="str">
        <f>IF(D219="","",VLOOKUP(D219,ENTRANTS!$A$1:$H$1000,6,0))</f>
        <v/>
      </c>
      <c r="M219" s="99" t="str">
        <f t="shared" si="36"/>
        <v/>
      </c>
      <c r="N219" s="38"/>
      <c r="O219" s="5" t="str">
        <f t="shared" si="37"/>
        <v/>
      </c>
      <c r="P219" s="6" t="str">
        <f>IF(D219="","",COUNTIF($O$2:O219,O219))</f>
        <v/>
      </c>
      <c r="Q219" s="7" t="str">
        <f t="shared" si="40"/>
        <v/>
      </c>
      <c r="R219" s="42" t="str">
        <f>IF(AND(P219=4,H219="M",NOT(L219="Unattached")),SUMIF(O$2:O219,O219,I$2:I219),"")</f>
        <v/>
      </c>
      <c r="S219" s="7" t="str">
        <f t="shared" si="41"/>
        <v/>
      </c>
      <c r="T219" s="42" t="str">
        <f>IF(AND(P219=3,H219="F",NOT(L219="Unattached")),SUMIF(O$2:O219,O219,I$2:I219),"")</f>
        <v/>
      </c>
      <c r="U219" s="8" t="str">
        <f t="shared" si="34"/>
        <v/>
      </c>
      <c r="V219" s="8" t="str">
        <f t="shared" si="38"/>
        <v/>
      </c>
      <c r="W219" s="40" t="str">
        <f t="shared" si="35"/>
        <v xml:space="preserve"> </v>
      </c>
      <c r="X219" s="40" t="str">
        <f>IF(H219="M",IF(P219&lt;&gt;4,"",VLOOKUP(CONCATENATE(O219," ",(P219-3)),$W$2:AA219,5,0)),IF(P219&lt;&gt;3,"",VLOOKUP(CONCATENATE(O219," ",(P219-2)),$W$2:AA219,5,0)))</f>
        <v/>
      </c>
      <c r="Y219" s="40" t="str">
        <f>IF(H219="M",IF(P219&lt;&gt;4,"",VLOOKUP(CONCATENATE(O219," ",(P219-2)),$W$2:AA219,5,0)),IF(P219&lt;&gt;3,"",VLOOKUP(CONCATENATE(O219," ",(P219-1)),$W$2:AA219,5,0)))</f>
        <v/>
      </c>
      <c r="Z219" s="40" t="str">
        <f>IF(H219="M",IF(P219&lt;&gt;4,"",VLOOKUP(CONCATENATE(O219," ",(P219-1)),$W$2:AA219,5,0)),IF(P219&lt;&gt;3,"",VLOOKUP(CONCATENATE(O219," ",(P219)),$W$2:AA219,5,0)))</f>
        <v/>
      </c>
      <c r="AA219" s="40" t="str">
        <f t="shared" si="39"/>
        <v/>
      </c>
    </row>
    <row r="220" spans="1:27" x14ac:dyDescent="0.3">
      <c r="A220" s="78" t="str">
        <f t="shared" si="32"/>
        <v/>
      </c>
      <c r="B220" s="78" t="str">
        <f t="shared" si="33"/>
        <v/>
      </c>
      <c r="C220" s="1">
        <v>219</v>
      </c>
      <c r="E220" s="73"/>
      <c r="F220" t="str">
        <f>IF(D220="","",VLOOKUP(D220,ENTRANTS!$A$1:$H$1000,2,0))</f>
        <v/>
      </c>
      <c r="G220" t="str">
        <f>IF(D220="","",VLOOKUP(D220,ENTRANTS!$A$1:$H$1000,3,0))</f>
        <v/>
      </c>
      <c r="H220" s="1" t="str">
        <f>IF(D220="","",LEFT(VLOOKUP(D220,ENTRANTS!$A$1:$H$1000,5,0),1))</f>
        <v/>
      </c>
      <c r="I220" s="1" t="str">
        <f>IF(D220="","",COUNTIF($H$2:H220,H220))</f>
        <v/>
      </c>
      <c r="J220" s="1" t="str">
        <f>IF(D220="","",VLOOKUP(D220,ENTRANTS!$A$1:$H$1000,4,0))</f>
        <v/>
      </c>
      <c r="K220" s="1" t="str">
        <f>IF(D220="","",COUNTIF($J$2:J220,J220))</f>
        <v/>
      </c>
      <c r="L220" t="str">
        <f>IF(D220="","",VLOOKUP(D220,ENTRANTS!$A$1:$H$1000,6,0))</f>
        <v/>
      </c>
      <c r="M220" s="99" t="str">
        <f t="shared" si="36"/>
        <v/>
      </c>
      <c r="N220" s="38"/>
      <c r="O220" s="5" t="str">
        <f t="shared" si="37"/>
        <v/>
      </c>
      <c r="P220" s="6" t="str">
        <f>IF(D220="","",COUNTIF($O$2:O220,O220))</f>
        <v/>
      </c>
      <c r="Q220" s="7" t="str">
        <f t="shared" si="40"/>
        <v/>
      </c>
      <c r="R220" s="42" t="str">
        <f>IF(AND(P220=4,H220="M",NOT(L220="Unattached")),SUMIF(O$2:O220,O220,I$2:I220),"")</f>
        <v/>
      </c>
      <c r="S220" s="7" t="str">
        <f t="shared" si="41"/>
        <v/>
      </c>
      <c r="T220" s="42" t="str">
        <f>IF(AND(P220=3,H220="F",NOT(L220="Unattached")),SUMIF(O$2:O220,O220,I$2:I220),"")</f>
        <v/>
      </c>
      <c r="U220" s="8" t="str">
        <f t="shared" si="34"/>
        <v/>
      </c>
      <c r="V220" s="8" t="str">
        <f t="shared" si="38"/>
        <v/>
      </c>
      <c r="W220" s="40" t="str">
        <f t="shared" si="35"/>
        <v xml:space="preserve"> </v>
      </c>
      <c r="X220" s="40" t="str">
        <f>IF(H220="M",IF(P220&lt;&gt;4,"",VLOOKUP(CONCATENATE(O220," ",(P220-3)),$W$2:AA220,5,0)),IF(P220&lt;&gt;3,"",VLOOKUP(CONCATENATE(O220," ",(P220-2)),$W$2:AA220,5,0)))</f>
        <v/>
      </c>
      <c r="Y220" s="40" t="str">
        <f>IF(H220="M",IF(P220&lt;&gt;4,"",VLOOKUP(CONCATENATE(O220," ",(P220-2)),$W$2:AA220,5,0)),IF(P220&lt;&gt;3,"",VLOOKUP(CONCATENATE(O220," ",(P220-1)),$W$2:AA220,5,0)))</f>
        <v/>
      </c>
      <c r="Z220" s="40" t="str">
        <f>IF(H220="M",IF(P220&lt;&gt;4,"",VLOOKUP(CONCATENATE(O220," ",(P220-1)),$W$2:AA220,5,0)),IF(P220&lt;&gt;3,"",VLOOKUP(CONCATENATE(O220," ",(P220)),$W$2:AA220,5,0)))</f>
        <v/>
      </c>
      <c r="AA220" s="40" t="str">
        <f t="shared" si="39"/>
        <v/>
      </c>
    </row>
    <row r="221" spans="1:27" x14ac:dyDescent="0.3">
      <c r="A221" s="78" t="str">
        <f t="shared" si="32"/>
        <v/>
      </c>
      <c r="B221" s="78" t="str">
        <f t="shared" si="33"/>
        <v/>
      </c>
      <c r="C221" s="1">
        <v>220</v>
      </c>
      <c r="E221" s="73"/>
      <c r="F221" t="str">
        <f>IF(D221="","",VLOOKUP(D221,ENTRANTS!$A$1:$H$1000,2,0))</f>
        <v/>
      </c>
      <c r="G221" t="str">
        <f>IF(D221="","",VLOOKUP(D221,ENTRANTS!$A$1:$H$1000,3,0))</f>
        <v/>
      </c>
      <c r="H221" s="1" t="str">
        <f>IF(D221="","",LEFT(VLOOKUP(D221,ENTRANTS!$A$1:$H$1000,5,0),1))</f>
        <v/>
      </c>
      <c r="I221" s="1" t="str">
        <f>IF(D221="","",COUNTIF($H$2:H221,H221))</f>
        <v/>
      </c>
      <c r="J221" s="1" t="str">
        <f>IF(D221="","",VLOOKUP(D221,ENTRANTS!$A$1:$H$1000,4,0))</f>
        <v/>
      </c>
      <c r="K221" s="1" t="str">
        <f>IF(D221="","",COUNTIF($J$2:J221,J221))</f>
        <v/>
      </c>
      <c r="L221" t="str">
        <f>IF(D221="","",VLOOKUP(D221,ENTRANTS!$A$1:$H$1000,6,0))</f>
        <v/>
      </c>
      <c r="M221" s="99" t="str">
        <f t="shared" si="36"/>
        <v/>
      </c>
      <c r="N221" s="38"/>
      <c r="O221" s="5" t="str">
        <f t="shared" si="37"/>
        <v/>
      </c>
      <c r="P221" s="6" t="str">
        <f>IF(D221="","",COUNTIF($O$2:O221,O221))</f>
        <v/>
      </c>
      <c r="Q221" s="7" t="str">
        <f t="shared" si="40"/>
        <v/>
      </c>
      <c r="R221" s="42" t="str">
        <f>IF(AND(P221=4,H221="M",NOT(L221="Unattached")),SUMIF(O$2:O221,O221,I$2:I221),"")</f>
        <v/>
      </c>
      <c r="S221" s="7" t="str">
        <f t="shared" si="41"/>
        <v/>
      </c>
      <c r="T221" s="42" t="str">
        <f>IF(AND(P221=3,H221="F",NOT(L221="Unattached")),SUMIF(O$2:O221,O221,I$2:I221),"")</f>
        <v/>
      </c>
      <c r="U221" s="8" t="str">
        <f t="shared" si="34"/>
        <v/>
      </c>
      <c r="V221" s="8" t="str">
        <f t="shared" si="38"/>
        <v/>
      </c>
      <c r="W221" s="40" t="str">
        <f t="shared" si="35"/>
        <v xml:space="preserve"> </v>
      </c>
      <c r="X221" s="40" t="str">
        <f>IF(H221="M",IF(P221&lt;&gt;4,"",VLOOKUP(CONCATENATE(O221," ",(P221-3)),$W$2:AA221,5,0)),IF(P221&lt;&gt;3,"",VLOOKUP(CONCATENATE(O221," ",(P221-2)),$W$2:AA221,5,0)))</f>
        <v/>
      </c>
      <c r="Y221" s="40" t="str">
        <f>IF(H221="M",IF(P221&lt;&gt;4,"",VLOOKUP(CONCATENATE(O221," ",(P221-2)),$W$2:AA221,5,0)),IF(P221&lt;&gt;3,"",VLOOKUP(CONCATENATE(O221," ",(P221-1)),$W$2:AA221,5,0)))</f>
        <v/>
      </c>
      <c r="Z221" s="40" t="str">
        <f>IF(H221="M",IF(P221&lt;&gt;4,"",VLOOKUP(CONCATENATE(O221," ",(P221-1)),$W$2:AA221,5,0)),IF(P221&lt;&gt;3,"",VLOOKUP(CONCATENATE(O221," ",(P221)),$W$2:AA221,5,0)))</f>
        <v/>
      </c>
      <c r="AA221" s="40" t="str">
        <f t="shared" si="39"/>
        <v/>
      </c>
    </row>
    <row r="222" spans="1:27" x14ac:dyDescent="0.3">
      <c r="A222" s="78" t="str">
        <f t="shared" si="32"/>
        <v/>
      </c>
      <c r="B222" s="78" t="str">
        <f t="shared" si="33"/>
        <v/>
      </c>
      <c r="C222" s="1">
        <v>221</v>
      </c>
      <c r="E222" s="73"/>
      <c r="F222" t="str">
        <f>IF(D222="","",VLOOKUP(D222,ENTRANTS!$A$1:$H$1000,2,0))</f>
        <v/>
      </c>
      <c r="G222" t="str">
        <f>IF(D222="","",VLOOKUP(D222,ENTRANTS!$A$1:$H$1000,3,0))</f>
        <v/>
      </c>
      <c r="H222" s="1" t="str">
        <f>IF(D222="","",LEFT(VLOOKUP(D222,ENTRANTS!$A$1:$H$1000,5,0),1))</f>
        <v/>
      </c>
      <c r="I222" s="1" t="str">
        <f>IF(D222="","",COUNTIF($H$2:H222,H222))</f>
        <v/>
      </c>
      <c r="J222" s="1" t="str">
        <f>IF(D222="","",VLOOKUP(D222,ENTRANTS!$A$1:$H$1000,4,0))</f>
        <v/>
      </c>
      <c r="K222" s="1" t="str">
        <f>IF(D222="","",COUNTIF($J$2:J222,J222))</f>
        <v/>
      </c>
      <c r="L222" t="str">
        <f>IF(D222="","",VLOOKUP(D222,ENTRANTS!$A$1:$H$1000,6,0))</f>
        <v/>
      </c>
      <c r="M222" s="99" t="str">
        <f t="shared" si="36"/>
        <v/>
      </c>
      <c r="N222" s="38"/>
      <c r="O222" s="5" t="str">
        <f t="shared" si="37"/>
        <v/>
      </c>
      <c r="P222" s="6" t="str">
        <f>IF(D222="","",COUNTIF($O$2:O222,O222))</f>
        <v/>
      </c>
      <c r="Q222" s="7" t="str">
        <f t="shared" si="40"/>
        <v/>
      </c>
      <c r="R222" s="42" t="str">
        <f>IF(AND(P222=4,H222="M",NOT(L222="Unattached")),SUMIF(O$2:O222,O222,I$2:I222),"")</f>
        <v/>
      </c>
      <c r="S222" s="7" t="str">
        <f t="shared" si="41"/>
        <v/>
      </c>
      <c r="T222" s="42" t="str">
        <f>IF(AND(P222=3,H222="F",NOT(L222="Unattached")),SUMIF(O$2:O222,O222,I$2:I222),"")</f>
        <v/>
      </c>
      <c r="U222" s="8" t="str">
        <f t="shared" si="34"/>
        <v/>
      </c>
      <c r="V222" s="8" t="str">
        <f t="shared" si="38"/>
        <v/>
      </c>
      <c r="W222" s="40" t="str">
        <f t="shared" si="35"/>
        <v xml:space="preserve"> </v>
      </c>
      <c r="X222" s="40" t="str">
        <f>IF(H222="M",IF(P222&lt;&gt;4,"",VLOOKUP(CONCATENATE(O222," ",(P222-3)),$W$2:AA222,5,0)),IF(P222&lt;&gt;3,"",VLOOKUP(CONCATENATE(O222," ",(P222-2)),$W$2:AA222,5,0)))</f>
        <v/>
      </c>
      <c r="Y222" s="40" t="str">
        <f>IF(H222="M",IF(P222&lt;&gt;4,"",VLOOKUP(CONCATENATE(O222," ",(P222-2)),$W$2:AA222,5,0)),IF(P222&lt;&gt;3,"",VLOOKUP(CONCATENATE(O222," ",(P222-1)),$W$2:AA222,5,0)))</f>
        <v/>
      </c>
      <c r="Z222" s="40" t="str">
        <f>IF(H222="M",IF(P222&lt;&gt;4,"",VLOOKUP(CONCATENATE(O222," ",(P222-1)),$W$2:AA222,5,0)),IF(P222&lt;&gt;3,"",VLOOKUP(CONCATENATE(O222," ",(P222)),$W$2:AA222,5,0)))</f>
        <v/>
      </c>
      <c r="AA222" s="40" t="str">
        <f t="shared" si="39"/>
        <v/>
      </c>
    </row>
    <row r="223" spans="1:27" x14ac:dyDescent="0.3">
      <c r="A223" s="78" t="str">
        <f t="shared" si="32"/>
        <v/>
      </c>
      <c r="B223" s="78" t="str">
        <f t="shared" si="33"/>
        <v/>
      </c>
      <c r="C223" s="1">
        <v>222</v>
      </c>
      <c r="E223" s="73"/>
      <c r="F223" t="str">
        <f>IF(D223="","",VLOOKUP(D223,ENTRANTS!$A$1:$H$1000,2,0))</f>
        <v/>
      </c>
      <c r="G223" t="str">
        <f>IF(D223="","",VLOOKUP(D223,ENTRANTS!$A$1:$H$1000,3,0))</f>
        <v/>
      </c>
      <c r="H223" s="1" t="str">
        <f>IF(D223="","",LEFT(VLOOKUP(D223,ENTRANTS!$A$1:$H$1000,5,0),1))</f>
        <v/>
      </c>
      <c r="I223" s="1" t="str">
        <f>IF(D223="","",COUNTIF($H$2:H223,H223))</f>
        <v/>
      </c>
      <c r="J223" s="1" t="str">
        <f>IF(D223="","",VLOOKUP(D223,ENTRANTS!$A$1:$H$1000,4,0))</f>
        <v/>
      </c>
      <c r="K223" s="1" t="str">
        <f>IF(D223="","",COUNTIF($J$2:J223,J223))</f>
        <v/>
      </c>
      <c r="L223" t="str">
        <f>IF(D223="","",VLOOKUP(D223,ENTRANTS!$A$1:$H$1000,6,0))</f>
        <v/>
      </c>
      <c r="M223" s="99" t="str">
        <f t="shared" si="36"/>
        <v/>
      </c>
      <c r="N223" s="38"/>
      <c r="O223" s="5" t="str">
        <f t="shared" si="37"/>
        <v/>
      </c>
      <c r="P223" s="6" t="str">
        <f>IF(D223="","",COUNTIF($O$2:O223,O223))</f>
        <v/>
      </c>
      <c r="Q223" s="7" t="str">
        <f t="shared" si="40"/>
        <v/>
      </c>
      <c r="R223" s="42" t="str">
        <f>IF(AND(P223=4,H223="M",NOT(L223="Unattached")),SUMIF(O$2:O223,O223,I$2:I223),"")</f>
        <v/>
      </c>
      <c r="S223" s="7" t="str">
        <f t="shared" si="41"/>
        <v/>
      </c>
      <c r="T223" s="42" t="str">
        <f>IF(AND(P223=3,H223="F",NOT(L223="Unattached")),SUMIF(O$2:O223,O223,I$2:I223),"")</f>
        <v/>
      </c>
      <c r="U223" s="8" t="str">
        <f t="shared" si="34"/>
        <v/>
      </c>
      <c r="V223" s="8" t="str">
        <f t="shared" si="38"/>
        <v/>
      </c>
      <c r="W223" s="40" t="str">
        <f t="shared" si="35"/>
        <v xml:space="preserve"> </v>
      </c>
      <c r="X223" s="40" t="str">
        <f>IF(H223="M",IF(P223&lt;&gt;4,"",VLOOKUP(CONCATENATE(O223," ",(P223-3)),$W$2:AA223,5,0)),IF(P223&lt;&gt;3,"",VLOOKUP(CONCATENATE(O223," ",(P223-2)),$W$2:AA223,5,0)))</f>
        <v/>
      </c>
      <c r="Y223" s="40" t="str">
        <f>IF(H223="M",IF(P223&lt;&gt;4,"",VLOOKUP(CONCATENATE(O223," ",(P223-2)),$W$2:AA223,5,0)),IF(P223&lt;&gt;3,"",VLOOKUP(CONCATENATE(O223," ",(P223-1)),$W$2:AA223,5,0)))</f>
        <v/>
      </c>
      <c r="Z223" s="40" t="str">
        <f>IF(H223="M",IF(P223&lt;&gt;4,"",VLOOKUP(CONCATENATE(O223," ",(P223-1)),$W$2:AA223,5,0)),IF(P223&lt;&gt;3,"",VLOOKUP(CONCATENATE(O223," ",(P223)),$W$2:AA223,5,0)))</f>
        <v/>
      </c>
      <c r="AA223" s="40" t="str">
        <f t="shared" si="39"/>
        <v/>
      </c>
    </row>
    <row r="224" spans="1:27" x14ac:dyDescent="0.3">
      <c r="A224" s="78" t="str">
        <f t="shared" si="32"/>
        <v/>
      </c>
      <c r="B224" s="78" t="str">
        <f t="shared" si="33"/>
        <v/>
      </c>
      <c r="C224" s="1">
        <v>223</v>
      </c>
      <c r="E224" s="73"/>
      <c r="F224" t="str">
        <f>IF(D224="","",VLOOKUP(D224,ENTRANTS!$A$1:$H$1000,2,0))</f>
        <v/>
      </c>
      <c r="G224" t="str">
        <f>IF(D224="","",VLOOKUP(D224,ENTRANTS!$A$1:$H$1000,3,0))</f>
        <v/>
      </c>
      <c r="H224" s="1" t="str">
        <f>IF(D224="","",LEFT(VLOOKUP(D224,ENTRANTS!$A$1:$H$1000,5,0),1))</f>
        <v/>
      </c>
      <c r="I224" s="1" t="str">
        <f>IF(D224="","",COUNTIF($H$2:H224,H224))</f>
        <v/>
      </c>
      <c r="J224" s="1" t="str">
        <f>IF(D224="","",VLOOKUP(D224,ENTRANTS!$A$1:$H$1000,4,0))</f>
        <v/>
      </c>
      <c r="K224" s="1" t="str">
        <f>IF(D224="","",COUNTIF($J$2:J224,J224))</f>
        <v/>
      </c>
      <c r="L224" t="str">
        <f>IF(D224="","",VLOOKUP(D224,ENTRANTS!$A$1:$H$1000,6,0))</f>
        <v/>
      </c>
      <c r="M224" s="99" t="str">
        <f t="shared" si="36"/>
        <v/>
      </c>
      <c r="N224" s="38"/>
      <c r="O224" s="5" t="str">
        <f t="shared" si="37"/>
        <v/>
      </c>
      <c r="P224" s="6" t="str">
        <f>IF(D224="","",COUNTIF($O$2:O224,O224))</f>
        <v/>
      </c>
      <c r="Q224" s="7" t="str">
        <f t="shared" si="40"/>
        <v/>
      </c>
      <c r="R224" s="42" t="str">
        <f>IF(AND(P224=4,H224="M",NOT(L224="Unattached")),SUMIF(O$2:O224,O224,I$2:I224),"")</f>
        <v/>
      </c>
      <c r="S224" s="7" t="str">
        <f t="shared" si="41"/>
        <v/>
      </c>
      <c r="T224" s="42" t="str">
        <f>IF(AND(P224=3,H224="F",NOT(L224="Unattached")),SUMIF(O$2:O224,O224,I$2:I224),"")</f>
        <v/>
      </c>
      <c r="U224" s="8" t="str">
        <f t="shared" si="34"/>
        <v/>
      </c>
      <c r="V224" s="8" t="str">
        <f t="shared" si="38"/>
        <v/>
      </c>
      <c r="W224" s="40" t="str">
        <f t="shared" si="35"/>
        <v xml:space="preserve"> </v>
      </c>
      <c r="X224" s="40" t="str">
        <f>IF(H224="M",IF(P224&lt;&gt;4,"",VLOOKUP(CONCATENATE(O224," ",(P224-3)),$W$2:AA224,5,0)),IF(P224&lt;&gt;3,"",VLOOKUP(CONCATENATE(O224," ",(P224-2)),$W$2:AA224,5,0)))</f>
        <v/>
      </c>
      <c r="Y224" s="40" t="str">
        <f>IF(H224="M",IF(P224&lt;&gt;4,"",VLOOKUP(CONCATENATE(O224," ",(P224-2)),$W$2:AA224,5,0)),IF(P224&lt;&gt;3,"",VLOOKUP(CONCATENATE(O224," ",(P224-1)),$W$2:AA224,5,0)))</f>
        <v/>
      </c>
      <c r="Z224" s="40" t="str">
        <f>IF(H224="M",IF(P224&lt;&gt;4,"",VLOOKUP(CONCATENATE(O224," ",(P224-1)),$W$2:AA224,5,0)),IF(P224&lt;&gt;3,"",VLOOKUP(CONCATENATE(O224," ",(P224)),$W$2:AA224,5,0)))</f>
        <v/>
      </c>
      <c r="AA224" s="40" t="str">
        <f t="shared" si="39"/>
        <v/>
      </c>
    </row>
    <row r="225" spans="1:27" x14ac:dyDescent="0.3">
      <c r="A225" s="78" t="str">
        <f t="shared" si="32"/>
        <v/>
      </c>
      <c r="B225" s="78" t="str">
        <f t="shared" si="33"/>
        <v/>
      </c>
      <c r="C225" s="1">
        <v>224</v>
      </c>
      <c r="E225" s="73"/>
      <c r="F225" t="str">
        <f>IF(D225="","",VLOOKUP(D225,ENTRANTS!$A$1:$H$1000,2,0))</f>
        <v/>
      </c>
      <c r="G225" t="str">
        <f>IF(D225="","",VLOOKUP(D225,ENTRANTS!$A$1:$H$1000,3,0))</f>
        <v/>
      </c>
      <c r="H225" s="1" t="str">
        <f>IF(D225="","",LEFT(VLOOKUP(D225,ENTRANTS!$A$1:$H$1000,5,0),1))</f>
        <v/>
      </c>
      <c r="I225" s="1" t="str">
        <f>IF(D225="","",COUNTIF($H$2:H225,H225))</f>
        <v/>
      </c>
      <c r="J225" s="1" t="str">
        <f>IF(D225="","",VLOOKUP(D225,ENTRANTS!$A$1:$H$1000,4,0))</f>
        <v/>
      </c>
      <c r="K225" s="1" t="str">
        <f>IF(D225="","",COUNTIF($J$2:J225,J225))</f>
        <v/>
      </c>
      <c r="L225" t="str">
        <f>IF(D225="","",VLOOKUP(D225,ENTRANTS!$A$1:$H$1000,6,0))</f>
        <v/>
      </c>
      <c r="M225" s="99" t="str">
        <f t="shared" si="36"/>
        <v/>
      </c>
      <c r="N225" s="38"/>
      <c r="O225" s="5" t="str">
        <f t="shared" si="37"/>
        <v/>
      </c>
      <c r="P225" s="6" t="str">
        <f>IF(D225="","",COUNTIF($O$2:O225,O225))</f>
        <v/>
      </c>
      <c r="Q225" s="7" t="str">
        <f t="shared" si="40"/>
        <v/>
      </c>
      <c r="R225" s="42" t="str">
        <f>IF(AND(P225=4,H225="M",NOT(L225="Unattached")),SUMIF(O$2:O225,O225,I$2:I225),"")</f>
        <v/>
      </c>
      <c r="S225" s="7" t="str">
        <f t="shared" si="41"/>
        <v/>
      </c>
      <c r="T225" s="42" t="str">
        <f>IF(AND(P225=3,H225="F",NOT(L225="Unattached")),SUMIF(O$2:O225,O225,I$2:I225),"")</f>
        <v/>
      </c>
      <c r="U225" s="8" t="str">
        <f t="shared" si="34"/>
        <v/>
      </c>
      <c r="V225" s="8" t="str">
        <f t="shared" si="38"/>
        <v/>
      </c>
      <c r="W225" s="40" t="str">
        <f t="shared" si="35"/>
        <v xml:space="preserve"> </v>
      </c>
      <c r="X225" s="40" t="str">
        <f>IF(H225="M",IF(P225&lt;&gt;4,"",VLOOKUP(CONCATENATE(O225," ",(P225-3)),$W$2:AA225,5,0)),IF(P225&lt;&gt;3,"",VLOOKUP(CONCATENATE(O225," ",(P225-2)),$W$2:AA225,5,0)))</f>
        <v/>
      </c>
      <c r="Y225" s="40" t="str">
        <f>IF(H225="M",IF(P225&lt;&gt;4,"",VLOOKUP(CONCATENATE(O225," ",(P225-2)),$W$2:AA225,5,0)),IF(P225&lt;&gt;3,"",VLOOKUP(CONCATENATE(O225," ",(P225-1)),$W$2:AA225,5,0)))</f>
        <v/>
      </c>
      <c r="Z225" s="40" t="str">
        <f>IF(H225="M",IF(P225&lt;&gt;4,"",VLOOKUP(CONCATENATE(O225," ",(P225-1)),$W$2:AA225,5,0)),IF(P225&lt;&gt;3,"",VLOOKUP(CONCATENATE(O225," ",(P225)),$W$2:AA225,5,0)))</f>
        <v/>
      </c>
      <c r="AA225" s="40" t="str">
        <f t="shared" si="39"/>
        <v/>
      </c>
    </row>
    <row r="226" spans="1:27" x14ac:dyDescent="0.3">
      <c r="A226" s="78" t="str">
        <f t="shared" si="32"/>
        <v/>
      </c>
      <c r="B226" s="78" t="str">
        <f t="shared" si="33"/>
        <v/>
      </c>
      <c r="C226" s="1">
        <v>225</v>
      </c>
      <c r="E226" s="73"/>
      <c r="F226" t="str">
        <f>IF(D226="","",VLOOKUP(D226,ENTRANTS!$A$1:$H$1000,2,0))</f>
        <v/>
      </c>
      <c r="G226" t="str">
        <f>IF(D226="","",VLOOKUP(D226,ENTRANTS!$A$1:$H$1000,3,0))</f>
        <v/>
      </c>
      <c r="H226" s="1" t="str">
        <f>IF(D226="","",LEFT(VLOOKUP(D226,ENTRANTS!$A$1:$H$1000,5,0),1))</f>
        <v/>
      </c>
      <c r="I226" s="1" t="str">
        <f>IF(D226="","",COUNTIF($H$2:H226,H226))</f>
        <v/>
      </c>
      <c r="J226" s="1" t="str">
        <f>IF(D226="","",VLOOKUP(D226,ENTRANTS!$A$1:$H$1000,4,0))</f>
        <v/>
      </c>
      <c r="K226" s="1" t="str">
        <f>IF(D226="","",COUNTIF($J$2:J226,J226))</f>
        <v/>
      </c>
      <c r="L226" t="str">
        <f>IF(D226="","",VLOOKUP(D226,ENTRANTS!$A$1:$H$1000,6,0))</f>
        <v/>
      </c>
      <c r="M226" s="99" t="str">
        <f t="shared" si="36"/>
        <v/>
      </c>
      <c r="N226" s="38"/>
      <c r="O226" s="5" t="str">
        <f t="shared" si="37"/>
        <v/>
      </c>
      <c r="P226" s="6" t="str">
        <f>IF(D226="","",COUNTIF($O$2:O226,O226))</f>
        <v/>
      </c>
      <c r="Q226" s="7" t="str">
        <f t="shared" si="40"/>
        <v/>
      </c>
      <c r="R226" s="42" t="str">
        <f>IF(AND(P226=4,H226="M",NOT(L226="Unattached")),SUMIF(O$2:O226,O226,I$2:I226),"")</f>
        <v/>
      </c>
      <c r="S226" s="7" t="str">
        <f t="shared" si="41"/>
        <v/>
      </c>
      <c r="T226" s="42" t="str">
        <f>IF(AND(P226=3,H226="F",NOT(L226="Unattached")),SUMIF(O$2:O226,O226,I$2:I226),"")</f>
        <v/>
      </c>
      <c r="U226" s="8" t="str">
        <f t="shared" si="34"/>
        <v/>
      </c>
      <c r="V226" s="8" t="str">
        <f t="shared" si="38"/>
        <v/>
      </c>
      <c r="W226" s="40" t="str">
        <f t="shared" si="35"/>
        <v xml:space="preserve"> </v>
      </c>
      <c r="X226" s="40" t="str">
        <f>IF(H226="M",IF(P226&lt;&gt;4,"",VLOOKUP(CONCATENATE(O226," ",(P226-3)),$W$2:AA226,5,0)),IF(P226&lt;&gt;3,"",VLOOKUP(CONCATENATE(O226," ",(P226-2)),$W$2:AA226,5,0)))</f>
        <v/>
      </c>
      <c r="Y226" s="40" t="str">
        <f>IF(H226="M",IF(P226&lt;&gt;4,"",VLOOKUP(CONCATENATE(O226," ",(P226-2)),$W$2:AA226,5,0)),IF(P226&lt;&gt;3,"",VLOOKUP(CONCATENATE(O226," ",(P226-1)),$W$2:AA226,5,0)))</f>
        <v/>
      </c>
      <c r="Z226" s="40" t="str">
        <f>IF(H226="M",IF(P226&lt;&gt;4,"",VLOOKUP(CONCATENATE(O226," ",(P226-1)),$W$2:AA226,5,0)),IF(P226&lt;&gt;3,"",VLOOKUP(CONCATENATE(O226," ",(P226)),$W$2:AA226,5,0)))</f>
        <v/>
      </c>
      <c r="AA226" s="40" t="str">
        <f t="shared" si="39"/>
        <v/>
      </c>
    </row>
    <row r="227" spans="1:27" x14ac:dyDescent="0.3">
      <c r="A227" s="78" t="str">
        <f t="shared" si="32"/>
        <v/>
      </c>
      <c r="B227" s="78" t="str">
        <f t="shared" si="33"/>
        <v/>
      </c>
      <c r="C227" s="1">
        <v>226</v>
      </c>
      <c r="E227" s="73"/>
      <c r="F227" t="str">
        <f>IF(D227="","",VLOOKUP(D227,ENTRANTS!$A$1:$H$1000,2,0))</f>
        <v/>
      </c>
      <c r="G227" t="str">
        <f>IF(D227="","",VLOOKUP(D227,ENTRANTS!$A$1:$H$1000,3,0))</f>
        <v/>
      </c>
      <c r="H227" s="1" t="str">
        <f>IF(D227="","",LEFT(VLOOKUP(D227,ENTRANTS!$A$1:$H$1000,5,0),1))</f>
        <v/>
      </c>
      <c r="I227" s="1" t="str">
        <f>IF(D227="","",COUNTIF($H$2:H227,H227))</f>
        <v/>
      </c>
      <c r="J227" s="1" t="str">
        <f>IF(D227="","",VLOOKUP(D227,ENTRANTS!$A$1:$H$1000,4,0))</f>
        <v/>
      </c>
      <c r="K227" s="1" t="str">
        <f>IF(D227="","",COUNTIF($J$2:J227,J227))</f>
        <v/>
      </c>
      <c r="L227" t="str">
        <f>IF(D227="","",VLOOKUP(D227,ENTRANTS!$A$1:$H$1000,6,0))</f>
        <v/>
      </c>
      <c r="M227" s="99" t="str">
        <f t="shared" si="36"/>
        <v/>
      </c>
      <c r="N227" s="38"/>
      <c r="O227" s="5" t="str">
        <f t="shared" si="37"/>
        <v/>
      </c>
      <c r="P227" s="6" t="str">
        <f>IF(D227="","",COUNTIF($O$2:O227,O227))</f>
        <v/>
      </c>
      <c r="Q227" s="7" t="str">
        <f t="shared" si="40"/>
        <v/>
      </c>
      <c r="R227" s="42" t="str">
        <f>IF(AND(P227=4,H227="M",NOT(L227="Unattached")),SUMIF(O$2:O227,O227,I$2:I227),"")</f>
        <v/>
      </c>
      <c r="S227" s="7" t="str">
        <f t="shared" si="41"/>
        <v/>
      </c>
      <c r="T227" s="42" t="str">
        <f>IF(AND(P227=3,H227="F",NOT(L227="Unattached")),SUMIF(O$2:O227,O227,I$2:I227),"")</f>
        <v/>
      </c>
      <c r="U227" s="8" t="str">
        <f t="shared" si="34"/>
        <v/>
      </c>
      <c r="V227" s="8" t="str">
        <f t="shared" si="38"/>
        <v/>
      </c>
      <c r="W227" s="40" t="str">
        <f t="shared" si="35"/>
        <v xml:space="preserve"> </v>
      </c>
      <c r="X227" s="40" t="str">
        <f>IF(H227="M",IF(P227&lt;&gt;4,"",VLOOKUP(CONCATENATE(O227," ",(P227-3)),$W$2:AA227,5,0)),IF(P227&lt;&gt;3,"",VLOOKUP(CONCATENATE(O227," ",(P227-2)),$W$2:AA227,5,0)))</f>
        <v/>
      </c>
      <c r="Y227" s="40" t="str">
        <f>IF(H227="M",IF(P227&lt;&gt;4,"",VLOOKUP(CONCATENATE(O227," ",(P227-2)),$W$2:AA227,5,0)),IF(P227&lt;&gt;3,"",VLOOKUP(CONCATENATE(O227," ",(P227-1)),$W$2:AA227,5,0)))</f>
        <v/>
      </c>
      <c r="Z227" s="40" t="str">
        <f>IF(H227="M",IF(P227&lt;&gt;4,"",VLOOKUP(CONCATENATE(O227," ",(P227-1)),$W$2:AA227,5,0)),IF(P227&lt;&gt;3,"",VLOOKUP(CONCATENATE(O227," ",(P227)),$W$2:AA227,5,0)))</f>
        <v/>
      </c>
      <c r="AA227" s="40" t="str">
        <f t="shared" si="39"/>
        <v/>
      </c>
    </row>
    <row r="228" spans="1:27" x14ac:dyDescent="0.3">
      <c r="A228" s="78" t="str">
        <f t="shared" si="32"/>
        <v/>
      </c>
      <c r="B228" s="78" t="str">
        <f t="shared" si="33"/>
        <v/>
      </c>
      <c r="C228" s="1">
        <v>227</v>
      </c>
      <c r="E228" s="73"/>
      <c r="F228" t="str">
        <f>IF(D228="","",VLOOKUP(D228,ENTRANTS!$A$1:$H$1000,2,0))</f>
        <v/>
      </c>
      <c r="G228" t="str">
        <f>IF(D228="","",VLOOKUP(D228,ENTRANTS!$A$1:$H$1000,3,0))</f>
        <v/>
      </c>
      <c r="H228" s="1" t="str">
        <f>IF(D228="","",LEFT(VLOOKUP(D228,ENTRANTS!$A$1:$H$1000,5,0),1))</f>
        <v/>
      </c>
      <c r="I228" s="1" t="str">
        <f>IF(D228="","",COUNTIF($H$2:H228,H228))</f>
        <v/>
      </c>
      <c r="J228" s="1" t="str">
        <f>IF(D228="","",VLOOKUP(D228,ENTRANTS!$A$1:$H$1000,4,0))</f>
        <v/>
      </c>
      <c r="K228" s="1" t="str">
        <f>IF(D228="","",COUNTIF($J$2:J228,J228))</f>
        <v/>
      </c>
      <c r="L228" t="str">
        <f>IF(D228="","",VLOOKUP(D228,ENTRANTS!$A$1:$H$1000,6,0))</f>
        <v/>
      </c>
      <c r="M228" s="99" t="str">
        <f t="shared" si="36"/>
        <v/>
      </c>
      <c r="N228" s="38"/>
      <c r="O228" s="5" t="str">
        <f t="shared" si="37"/>
        <v/>
      </c>
      <c r="P228" s="6" t="str">
        <f>IF(D228="","",COUNTIF($O$2:O228,O228))</f>
        <v/>
      </c>
      <c r="Q228" s="7" t="str">
        <f t="shared" si="40"/>
        <v/>
      </c>
      <c r="R228" s="42" t="str">
        <f>IF(AND(P228=4,H228="M",NOT(L228="Unattached")),SUMIF(O$2:O228,O228,I$2:I228),"")</f>
        <v/>
      </c>
      <c r="S228" s="7" t="str">
        <f t="shared" si="41"/>
        <v/>
      </c>
      <c r="T228" s="42" t="str">
        <f>IF(AND(P228=3,H228="F",NOT(L228="Unattached")),SUMIF(O$2:O228,O228,I$2:I228),"")</f>
        <v/>
      </c>
      <c r="U228" s="8" t="str">
        <f t="shared" si="34"/>
        <v/>
      </c>
      <c r="V228" s="8" t="str">
        <f t="shared" si="38"/>
        <v/>
      </c>
      <c r="W228" s="40" t="str">
        <f t="shared" si="35"/>
        <v xml:space="preserve"> </v>
      </c>
      <c r="X228" s="40" t="str">
        <f>IF(H228="M",IF(P228&lt;&gt;4,"",VLOOKUP(CONCATENATE(O228," ",(P228-3)),$W$2:AA228,5,0)),IF(P228&lt;&gt;3,"",VLOOKUP(CONCATENATE(O228," ",(P228-2)),$W$2:AA228,5,0)))</f>
        <v/>
      </c>
      <c r="Y228" s="40" t="str">
        <f>IF(H228="M",IF(P228&lt;&gt;4,"",VLOOKUP(CONCATENATE(O228," ",(P228-2)),$W$2:AA228,5,0)),IF(P228&lt;&gt;3,"",VLOOKUP(CONCATENATE(O228," ",(P228-1)),$W$2:AA228,5,0)))</f>
        <v/>
      </c>
      <c r="Z228" s="40" t="str">
        <f>IF(H228="M",IF(P228&lt;&gt;4,"",VLOOKUP(CONCATENATE(O228," ",(P228-1)),$W$2:AA228,5,0)),IF(P228&lt;&gt;3,"",VLOOKUP(CONCATENATE(O228," ",(P228)),$W$2:AA228,5,0)))</f>
        <v/>
      </c>
      <c r="AA228" s="40" t="str">
        <f t="shared" si="39"/>
        <v/>
      </c>
    </row>
    <row r="229" spans="1:27" x14ac:dyDescent="0.3">
      <c r="A229" s="78" t="str">
        <f t="shared" si="32"/>
        <v/>
      </c>
      <c r="B229" s="78" t="str">
        <f t="shared" si="33"/>
        <v/>
      </c>
      <c r="C229" s="1">
        <v>228</v>
      </c>
      <c r="E229" s="73"/>
      <c r="F229" t="str">
        <f>IF(D229="","",VLOOKUP(D229,ENTRANTS!$A$1:$H$1000,2,0))</f>
        <v/>
      </c>
      <c r="G229" t="str">
        <f>IF(D229="","",VLOOKUP(D229,ENTRANTS!$A$1:$H$1000,3,0))</f>
        <v/>
      </c>
      <c r="H229" s="1" t="str">
        <f>IF(D229="","",LEFT(VLOOKUP(D229,ENTRANTS!$A$1:$H$1000,5,0),1))</f>
        <v/>
      </c>
      <c r="I229" s="1" t="str">
        <f>IF(D229="","",COUNTIF($H$2:H229,H229))</f>
        <v/>
      </c>
      <c r="J229" s="1" t="str">
        <f>IF(D229="","",VLOOKUP(D229,ENTRANTS!$A$1:$H$1000,4,0))</f>
        <v/>
      </c>
      <c r="K229" s="1" t="str">
        <f>IF(D229="","",COUNTIF($J$2:J229,J229))</f>
        <v/>
      </c>
      <c r="L229" t="str">
        <f>IF(D229="","",VLOOKUP(D229,ENTRANTS!$A$1:$H$1000,6,0))</f>
        <v/>
      </c>
      <c r="M229" s="99" t="str">
        <f t="shared" si="36"/>
        <v/>
      </c>
      <c r="N229" s="38"/>
      <c r="O229" s="5" t="str">
        <f t="shared" si="37"/>
        <v/>
      </c>
      <c r="P229" s="6" t="str">
        <f>IF(D229="","",COUNTIF($O$2:O229,O229))</f>
        <v/>
      </c>
      <c r="Q229" s="7" t="str">
        <f t="shared" si="40"/>
        <v/>
      </c>
      <c r="R229" s="42" t="str">
        <f>IF(AND(P229=4,H229="M",NOT(L229="Unattached")),SUMIF(O$2:O229,O229,I$2:I229),"")</f>
        <v/>
      </c>
      <c r="S229" s="7" t="str">
        <f t="shared" si="41"/>
        <v/>
      </c>
      <c r="T229" s="42" t="str">
        <f>IF(AND(P229=3,H229="F",NOT(L229="Unattached")),SUMIF(O$2:O229,O229,I$2:I229),"")</f>
        <v/>
      </c>
      <c r="U229" s="8" t="str">
        <f t="shared" si="34"/>
        <v/>
      </c>
      <c r="V229" s="8" t="str">
        <f t="shared" si="38"/>
        <v/>
      </c>
      <c r="W229" s="40" t="str">
        <f t="shared" si="35"/>
        <v xml:space="preserve"> </v>
      </c>
      <c r="X229" s="40" t="str">
        <f>IF(H229="M",IF(P229&lt;&gt;4,"",VLOOKUP(CONCATENATE(O229," ",(P229-3)),$W$2:AA229,5,0)),IF(P229&lt;&gt;3,"",VLOOKUP(CONCATENATE(O229," ",(P229-2)),$W$2:AA229,5,0)))</f>
        <v/>
      </c>
      <c r="Y229" s="40" t="str">
        <f>IF(H229="M",IF(P229&lt;&gt;4,"",VLOOKUP(CONCATENATE(O229," ",(P229-2)),$W$2:AA229,5,0)),IF(P229&lt;&gt;3,"",VLOOKUP(CONCATENATE(O229," ",(P229-1)),$W$2:AA229,5,0)))</f>
        <v/>
      </c>
      <c r="Z229" s="40" t="str">
        <f>IF(H229="M",IF(P229&lt;&gt;4,"",VLOOKUP(CONCATENATE(O229," ",(P229-1)),$W$2:AA229,5,0)),IF(P229&lt;&gt;3,"",VLOOKUP(CONCATENATE(O229," ",(P229)),$W$2:AA229,5,0)))</f>
        <v/>
      </c>
      <c r="AA229" s="40" t="str">
        <f t="shared" si="39"/>
        <v/>
      </c>
    </row>
    <row r="230" spans="1:27" x14ac:dyDescent="0.3">
      <c r="A230" s="78" t="str">
        <f t="shared" si="32"/>
        <v/>
      </c>
      <c r="B230" s="78" t="str">
        <f t="shared" si="33"/>
        <v/>
      </c>
      <c r="C230" s="1">
        <v>229</v>
      </c>
      <c r="E230" s="73"/>
      <c r="F230" t="str">
        <f>IF(D230="","",VLOOKUP(D230,ENTRANTS!$A$1:$H$1000,2,0))</f>
        <v/>
      </c>
      <c r="G230" t="str">
        <f>IF(D230="","",VLOOKUP(D230,ENTRANTS!$A$1:$H$1000,3,0))</f>
        <v/>
      </c>
      <c r="H230" s="1" t="str">
        <f>IF(D230="","",LEFT(VLOOKUP(D230,ENTRANTS!$A$1:$H$1000,5,0),1))</f>
        <v/>
      </c>
      <c r="I230" s="1" t="str">
        <f>IF(D230="","",COUNTIF($H$2:H230,H230))</f>
        <v/>
      </c>
      <c r="J230" s="1" t="str">
        <f>IF(D230="","",VLOOKUP(D230,ENTRANTS!$A$1:$H$1000,4,0))</f>
        <v/>
      </c>
      <c r="K230" s="1" t="str">
        <f>IF(D230="","",COUNTIF($J$2:J230,J230))</f>
        <v/>
      </c>
      <c r="L230" t="str">
        <f>IF(D230="","",VLOOKUP(D230,ENTRANTS!$A$1:$H$1000,6,0))</f>
        <v/>
      </c>
      <c r="M230" s="99" t="str">
        <f t="shared" si="36"/>
        <v/>
      </c>
      <c r="N230" s="38"/>
      <c r="O230" s="5" t="str">
        <f t="shared" si="37"/>
        <v/>
      </c>
      <c r="P230" s="6" t="str">
        <f>IF(D230="","",COUNTIF($O$2:O230,O230))</f>
        <v/>
      </c>
      <c r="Q230" s="7" t="str">
        <f t="shared" si="40"/>
        <v/>
      </c>
      <c r="R230" s="42" t="str">
        <f>IF(AND(P230=4,H230="M",NOT(L230="Unattached")),SUMIF(O$2:O230,O230,I$2:I230),"")</f>
        <v/>
      </c>
      <c r="S230" s="7" t="str">
        <f t="shared" si="41"/>
        <v/>
      </c>
      <c r="T230" s="42" t="str">
        <f>IF(AND(P230=3,H230="F",NOT(L230="Unattached")),SUMIF(O$2:O230,O230,I$2:I230),"")</f>
        <v/>
      </c>
      <c r="U230" s="8" t="str">
        <f t="shared" si="34"/>
        <v/>
      </c>
      <c r="V230" s="8" t="str">
        <f t="shared" si="38"/>
        <v/>
      </c>
      <c r="W230" s="40" t="str">
        <f t="shared" si="35"/>
        <v xml:space="preserve"> </v>
      </c>
      <c r="X230" s="40" t="str">
        <f>IF(H230="M",IF(P230&lt;&gt;4,"",VLOOKUP(CONCATENATE(O230," ",(P230-3)),$W$2:AA230,5,0)),IF(P230&lt;&gt;3,"",VLOOKUP(CONCATENATE(O230," ",(P230-2)),$W$2:AA230,5,0)))</f>
        <v/>
      </c>
      <c r="Y230" s="40" t="str">
        <f>IF(H230="M",IF(P230&lt;&gt;4,"",VLOOKUP(CONCATENATE(O230," ",(P230-2)),$W$2:AA230,5,0)),IF(P230&lt;&gt;3,"",VLOOKUP(CONCATENATE(O230," ",(P230-1)),$W$2:AA230,5,0)))</f>
        <v/>
      </c>
      <c r="Z230" s="40" t="str">
        <f>IF(H230="M",IF(P230&lt;&gt;4,"",VLOOKUP(CONCATENATE(O230," ",(P230-1)),$W$2:AA230,5,0)),IF(P230&lt;&gt;3,"",VLOOKUP(CONCATENATE(O230," ",(P230)),$W$2:AA230,5,0)))</f>
        <v/>
      </c>
      <c r="AA230" s="40" t="str">
        <f t="shared" si="39"/>
        <v/>
      </c>
    </row>
    <row r="231" spans="1:27" x14ac:dyDescent="0.3">
      <c r="A231" s="78" t="str">
        <f t="shared" si="32"/>
        <v/>
      </c>
      <c r="B231" s="78" t="str">
        <f t="shared" si="33"/>
        <v/>
      </c>
      <c r="C231" s="1">
        <v>230</v>
      </c>
      <c r="E231" s="73"/>
      <c r="F231" t="str">
        <f>IF(D231="","",VLOOKUP(D231,ENTRANTS!$A$1:$H$1000,2,0))</f>
        <v/>
      </c>
      <c r="G231" t="str">
        <f>IF(D231="","",VLOOKUP(D231,ENTRANTS!$A$1:$H$1000,3,0))</f>
        <v/>
      </c>
      <c r="H231" s="1" t="str">
        <f>IF(D231="","",LEFT(VLOOKUP(D231,ENTRANTS!$A$1:$H$1000,5,0),1))</f>
        <v/>
      </c>
      <c r="I231" s="1" t="str">
        <f>IF(D231="","",COUNTIF($H$2:H231,H231))</f>
        <v/>
      </c>
      <c r="J231" s="1" t="str">
        <f>IF(D231="","",VLOOKUP(D231,ENTRANTS!$A$1:$H$1000,4,0))</f>
        <v/>
      </c>
      <c r="K231" s="1" t="str">
        <f>IF(D231="","",COUNTIF($J$2:J231,J231))</f>
        <v/>
      </c>
      <c r="L231" t="str">
        <f>IF(D231="","",VLOOKUP(D231,ENTRANTS!$A$1:$H$1000,6,0))</f>
        <v/>
      </c>
      <c r="M231" s="99" t="str">
        <f t="shared" si="36"/>
        <v/>
      </c>
      <c r="N231" s="38"/>
      <c r="O231" s="5" t="str">
        <f t="shared" si="37"/>
        <v/>
      </c>
      <c r="P231" s="6" t="str">
        <f>IF(D231="","",COUNTIF($O$2:O231,O231))</f>
        <v/>
      </c>
      <c r="Q231" s="7" t="str">
        <f t="shared" si="40"/>
        <v/>
      </c>
      <c r="R231" s="42" t="str">
        <f>IF(AND(P231=4,H231="M",NOT(L231="Unattached")),SUMIF(O$2:O231,O231,I$2:I231),"")</f>
        <v/>
      </c>
      <c r="S231" s="7" t="str">
        <f t="shared" si="41"/>
        <v/>
      </c>
      <c r="T231" s="42" t="str">
        <f>IF(AND(P231=3,H231="F",NOT(L231="Unattached")),SUMIF(O$2:O231,O231,I$2:I231),"")</f>
        <v/>
      </c>
      <c r="U231" s="8" t="str">
        <f t="shared" si="34"/>
        <v/>
      </c>
      <c r="V231" s="8" t="str">
        <f t="shared" si="38"/>
        <v/>
      </c>
      <c r="W231" s="40" t="str">
        <f t="shared" si="35"/>
        <v xml:space="preserve"> </v>
      </c>
      <c r="X231" s="40" t="str">
        <f>IF(H231="M",IF(P231&lt;&gt;4,"",VLOOKUP(CONCATENATE(O231," ",(P231-3)),$W$2:AA231,5,0)),IF(P231&lt;&gt;3,"",VLOOKUP(CONCATENATE(O231," ",(P231-2)),$W$2:AA231,5,0)))</f>
        <v/>
      </c>
      <c r="Y231" s="40" t="str">
        <f>IF(H231="M",IF(P231&lt;&gt;4,"",VLOOKUP(CONCATENATE(O231," ",(P231-2)),$W$2:AA231,5,0)),IF(P231&lt;&gt;3,"",VLOOKUP(CONCATENATE(O231," ",(P231-1)),$W$2:AA231,5,0)))</f>
        <v/>
      </c>
      <c r="Z231" s="40" t="str">
        <f>IF(H231="M",IF(P231&lt;&gt;4,"",VLOOKUP(CONCATENATE(O231," ",(P231-1)),$W$2:AA231,5,0)),IF(P231&lt;&gt;3,"",VLOOKUP(CONCATENATE(O231," ",(P231)),$W$2:AA231,5,0)))</f>
        <v/>
      </c>
      <c r="AA231" s="40" t="str">
        <f t="shared" si="39"/>
        <v/>
      </c>
    </row>
    <row r="232" spans="1:27" x14ac:dyDescent="0.3">
      <c r="A232" s="78" t="str">
        <f t="shared" si="32"/>
        <v/>
      </c>
      <c r="B232" s="78" t="str">
        <f t="shared" si="33"/>
        <v/>
      </c>
      <c r="C232" s="1">
        <v>231</v>
      </c>
      <c r="E232" s="73"/>
      <c r="F232" t="str">
        <f>IF(D232="","",VLOOKUP(D232,ENTRANTS!$A$1:$H$1000,2,0))</f>
        <v/>
      </c>
      <c r="G232" t="str">
        <f>IF(D232="","",VLOOKUP(D232,ENTRANTS!$A$1:$H$1000,3,0))</f>
        <v/>
      </c>
      <c r="H232" s="1" t="str">
        <f>IF(D232="","",LEFT(VLOOKUP(D232,ENTRANTS!$A$1:$H$1000,5,0),1))</f>
        <v/>
      </c>
      <c r="I232" s="1" t="str">
        <f>IF(D232="","",COUNTIF($H$2:H232,H232))</f>
        <v/>
      </c>
      <c r="J232" s="1" t="str">
        <f>IF(D232="","",VLOOKUP(D232,ENTRANTS!$A$1:$H$1000,4,0))</f>
        <v/>
      </c>
      <c r="K232" s="1" t="str">
        <f>IF(D232="","",COUNTIF($J$2:J232,J232))</f>
        <v/>
      </c>
      <c r="L232" t="str">
        <f>IF(D232="","",VLOOKUP(D232,ENTRANTS!$A$1:$H$1000,6,0))</f>
        <v/>
      </c>
      <c r="M232" s="99" t="str">
        <f t="shared" si="36"/>
        <v/>
      </c>
      <c r="N232" s="38"/>
      <c r="O232" s="5" t="str">
        <f t="shared" si="37"/>
        <v/>
      </c>
      <c r="P232" s="6" t="str">
        <f>IF(D232="","",COUNTIF($O$2:O232,O232))</f>
        <v/>
      </c>
      <c r="Q232" s="7" t="str">
        <f t="shared" si="40"/>
        <v/>
      </c>
      <c r="R232" s="42" t="str">
        <f>IF(AND(P232=4,H232="M",NOT(L232="Unattached")),SUMIF(O$2:O232,O232,I$2:I232),"")</f>
        <v/>
      </c>
      <c r="S232" s="7" t="str">
        <f t="shared" si="41"/>
        <v/>
      </c>
      <c r="T232" s="42" t="str">
        <f>IF(AND(P232=3,H232="F",NOT(L232="Unattached")),SUMIF(O$2:O232,O232,I$2:I232),"")</f>
        <v/>
      </c>
      <c r="U232" s="8" t="str">
        <f t="shared" si="34"/>
        <v/>
      </c>
      <c r="V232" s="8" t="str">
        <f t="shared" si="38"/>
        <v/>
      </c>
      <c r="W232" s="40" t="str">
        <f t="shared" si="35"/>
        <v xml:space="preserve"> </v>
      </c>
      <c r="X232" s="40" t="str">
        <f>IF(H232="M",IF(P232&lt;&gt;4,"",VLOOKUP(CONCATENATE(O232," ",(P232-3)),$W$2:AA232,5,0)),IF(P232&lt;&gt;3,"",VLOOKUP(CONCATENATE(O232," ",(P232-2)),$W$2:AA232,5,0)))</f>
        <v/>
      </c>
      <c r="Y232" s="40" t="str">
        <f>IF(H232="M",IF(P232&lt;&gt;4,"",VLOOKUP(CONCATENATE(O232," ",(P232-2)),$W$2:AA232,5,0)),IF(P232&lt;&gt;3,"",VLOOKUP(CONCATENATE(O232," ",(P232-1)),$W$2:AA232,5,0)))</f>
        <v/>
      </c>
      <c r="Z232" s="40" t="str">
        <f>IF(H232="M",IF(P232&lt;&gt;4,"",VLOOKUP(CONCATENATE(O232," ",(P232-1)),$W$2:AA232,5,0)),IF(P232&lt;&gt;3,"",VLOOKUP(CONCATENATE(O232," ",(P232)),$W$2:AA232,5,0)))</f>
        <v/>
      </c>
      <c r="AA232" s="40" t="str">
        <f t="shared" si="39"/>
        <v/>
      </c>
    </row>
    <row r="233" spans="1:27" x14ac:dyDescent="0.3">
      <c r="A233" s="78" t="str">
        <f t="shared" si="32"/>
        <v/>
      </c>
      <c r="B233" s="78" t="str">
        <f t="shared" si="33"/>
        <v/>
      </c>
      <c r="C233" s="1">
        <v>232</v>
      </c>
      <c r="E233" s="73"/>
      <c r="F233" t="str">
        <f>IF(D233="","",VLOOKUP(D233,ENTRANTS!$A$1:$H$1000,2,0))</f>
        <v/>
      </c>
      <c r="G233" t="str">
        <f>IF(D233="","",VLOOKUP(D233,ENTRANTS!$A$1:$H$1000,3,0))</f>
        <v/>
      </c>
      <c r="H233" s="1" t="str">
        <f>IF(D233="","",LEFT(VLOOKUP(D233,ENTRANTS!$A$1:$H$1000,5,0),1))</f>
        <v/>
      </c>
      <c r="I233" s="1" t="str">
        <f>IF(D233="","",COUNTIF($H$2:H233,H233))</f>
        <v/>
      </c>
      <c r="J233" s="1" t="str">
        <f>IF(D233="","",VLOOKUP(D233,ENTRANTS!$A$1:$H$1000,4,0))</f>
        <v/>
      </c>
      <c r="K233" s="1" t="str">
        <f>IF(D233="","",COUNTIF($J$2:J233,J233))</f>
        <v/>
      </c>
      <c r="L233" t="str">
        <f>IF(D233="","",VLOOKUP(D233,ENTRANTS!$A$1:$H$1000,6,0))</f>
        <v/>
      </c>
      <c r="M233" s="99" t="str">
        <f t="shared" si="36"/>
        <v/>
      </c>
      <c r="N233" s="38"/>
      <c r="O233" s="5" t="str">
        <f t="shared" si="37"/>
        <v/>
      </c>
      <c r="P233" s="6" t="str">
        <f>IF(D233="","",COUNTIF($O$2:O233,O233))</f>
        <v/>
      </c>
      <c r="Q233" s="7" t="str">
        <f t="shared" si="40"/>
        <v/>
      </c>
      <c r="R233" s="42" t="str">
        <f>IF(AND(P233=4,H233="M",NOT(L233="Unattached")),SUMIF(O$2:O233,O233,I$2:I233),"")</f>
        <v/>
      </c>
      <c r="S233" s="7" t="str">
        <f t="shared" si="41"/>
        <v/>
      </c>
      <c r="T233" s="42" t="str">
        <f>IF(AND(P233=3,H233="F",NOT(L233="Unattached")),SUMIF(O$2:O233,O233,I$2:I233),"")</f>
        <v/>
      </c>
      <c r="U233" s="8" t="str">
        <f t="shared" si="34"/>
        <v/>
      </c>
      <c r="V233" s="8" t="str">
        <f t="shared" si="38"/>
        <v/>
      </c>
      <c r="W233" s="40" t="str">
        <f t="shared" si="35"/>
        <v xml:space="preserve"> </v>
      </c>
      <c r="X233" s="40" t="str">
        <f>IF(H233="M",IF(P233&lt;&gt;4,"",VLOOKUP(CONCATENATE(O233," ",(P233-3)),$W$2:AA233,5,0)),IF(P233&lt;&gt;3,"",VLOOKUP(CONCATENATE(O233," ",(P233-2)),$W$2:AA233,5,0)))</f>
        <v/>
      </c>
      <c r="Y233" s="40" t="str">
        <f>IF(H233="M",IF(P233&lt;&gt;4,"",VLOOKUP(CONCATENATE(O233," ",(P233-2)),$W$2:AA233,5,0)),IF(P233&lt;&gt;3,"",VLOOKUP(CONCATENATE(O233," ",(P233-1)),$W$2:AA233,5,0)))</f>
        <v/>
      </c>
      <c r="Z233" s="40" t="str">
        <f>IF(H233="M",IF(P233&lt;&gt;4,"",VLOOKUP(CONCATENATE(O233," ",(P233-1)),$W$2:AA233,5,0)),IF(P233&lt;&gt;3,"",VLOOKUP(CONCATENATE(O233," ",(P233)),$W$2:AA233,5,0)))</f>
        <v/>
      </c>
      <c r="AA233" s="40" t="str">
        <f t="shared" si="39"/>
        <v/>
      </c>
    </row>
    <row r="234" spans="1:27" x14ac:dyDescent="0.3">
      <c r="A234" s="78" t="str">
        <f t="shared" si="32"/>
        <v/>
      </c>
      <c r="B234" s="78" t="str">
        <f t="shared" si="33"/>
        <v/>
      </c>
      <c r="C234" s="1">
        <v>233</v>
      </c>
      <c r="E234" s="73"/>
      <c r="F234" t="str">
        <f>IF(D234="","",VLOOKUP(D234,ENTRANTS!$A$1:$H$1000,2,0))</f>
        <v/>
      </c>
      <c r="G234" t="str">
        <f>IF(D234="","",VLOOKUP(D234,ENTRANTS!$A$1:$H$1000,3,0))</f>
        <v/>
      </c>
      <c r="H234" s="1" t="str">
        <f>IF(D234="","",LEFT(VLOOKUP(D234,ENTRANTS!$A$1:$H$1000,5,0),1))</f>
        <v/>
      </c>
      <c r="I234" s="1" t="str">
        <f>IF(D234="","",COUNTIF($H$2:H234,H234))</f>
        <v/>
      </c>
      <c r="J234" s="1" t="str">
        <f>IF(D234="","",VLOOKUP(D234,ENTRANTS!$A$1:$H$1000,4,0))</f>
        <v/>
      </c>
      <c r="K234" s="1" t="str">
        <f>IF(D234="","",COUNTIF($J$2:J234,J234))</f>
        <v/>
      </c>
      <c r="L234" t="str">
        <f>IF(D234="","",VLOOKUP(D234,ENTRANTS!$A$1:$H$1000,6,0))</f>
        <v/>
      </c>
      <c r="M234" s="99" t="str">
        <f t="shared" si="36"/>
        <v/>
      </c>
      <c r="N234" s="38"/>
      <c r="O234" s="5" t="str">
        <f t="shared" si="37"/>
        <v/>
      </c>
      <c r="P234" s="6" t="str">
        <f>IF(D234="","",COUNTIF($O$2:O234,O234))</f>
        <v/>
      </c>
      <c r="Q234" s="7" t="str">
        <f t="shared" si="40"/>
        <v/>
      </c>
      <c r="R234" s="42" t="str">
        <f>IF(AND(P234=4,H234="M",NOT(L234="Unattached")),SUMIF(O$2:O234,O234,I$2:I234),"")</f>
        <v/>
      </c>
      <c r="S234" s="7" t="str">
        <f t="shared" si="41"/>
        <v/>
      </c>
      <c r="T234" s="42" t="str">
        <f>IF(AND(P234=3,H234="F",NOT(L234="Unattached")),SUMIF(O$2:O234,O234,I$2:I234),"")</f>
        <v/>
      </c>
      <c r="U234" s="8" t="str">
        <f t="shared" si="34"/>
        <v/>
      </c>
      <c r="V234" s="8" t="str">
        <f t="shared" si="38"/>
        <v/>
      </c>
      <c r="W234" s="40" t="str">
        <f t="shared" si="35"/>
        <v xml:space="preserve"> </v>
      </c>
      <c r="X234" s="40" t="str">
        <f>IF(H234="M",IF(P234&lt;&gt;4,"",VLOOKUP(CONCATENATE(O234," ",(P234-3)),$W$2:AA234,5,0)),IF(P234&lt;&gt;3,"",VLOOKUP(CONCATENATE(O234," ",(P234-2)),$W$2:AA234,5,0)))</f>
        <v/>
      </c>
      <c r="Y234" s="40" t="str">
        <f>IF(H234="M",IF(P234&lt;&gt;4,"",VLOOKUP(CONCATENATE(O234," ",(P234-2)),$W$2:AA234,5,0)),IF(P234&lt;&gt;3,"",VLOOKUP(CONCATENATE(O234," ",(P234-1)),$W$2:AA234,5,0)))</f>
        <v/>
      </c>
      <c r="Z234" s="40" t="str">
        <f>IF(H234="M",IF(P234&lt;&gt;4,"",VLOOKUP(CONCATENATE(O234," ",(P234-1)),$W$2:AA234,5,0)),IF(P234&lt;&gt;3,"",VLOOKUP(CONCATENATE(O234," ",(P234)),$W$2:AA234,5,0)))</f>
        <v/>
      </c>
      <c r="AA234" s="40" t="str">
        <f t="shared" si="39"/>
        <v/>
      </c>
    </row>
    <row r="235" spans="1:27" x14ac:dyDescent="0.3">
      <c r="A235" s="78" t="str">
        <f t="shared" si="32"/>
        <v/>
      </c>
      <c r="B235" s="78" t="str">
        <f t="shared" si="33"/>
        <v/>
      </c>
      <c r="C235" s="1">
        <v>234</v>
      </c>
      <c r="E235" s="73"/>
      <c r="F235" t="str">
        <f>IF(D235="","",VLOOKUP(D235,ENTRANTS!$A$1:$H$1000,2,0))</f>
        <v/>
      </c>
      <c r="G235" t="str">
        <f>IF(D235="","",VLOOKUP(D235,ENTRANTS!$A$1:$H$1000,3,0))</f>
        <v/>
      </c>
      <c r="H235" s="1" t="str">
        <f>IF(D235="","",LEFT(VLOOKUP(D235,ENTRANTS!$A$1:$H$1000,5,0),1))</f>
        <v/>
      </c>
      <c r="I235" s="1" t="str">
        <f>IF(D235="","",COUNTIF($H$2:H235,H235))</f>
        <v/>
      </c>
      <c r="J235" s="1" t="str">
        <f>IF(D235="","",VLOOKUP(D235,ENTRANTS!$A$1:$H$1000,4,0))</f>
        <v/>
      </c>
      <c r="K235" s="1" t="str">
        <f>IF(D235="","",COUNTIF($J$2:J235,J235))</f>
        <v/>
      </c>
      <c r="L235" t="str">
        <f>IF(D235="","",VLOOKUP(D235,ENTRANTS!$A$1:$H$1000,6,0))</f>
        <v/>
      </c>
      <c r="M235" s="99" t="str">
        <f t="shared" si="36"/>
        <v/>
      </c>
      <c r="N235" s="38"/>
      <c r="O235" s="5" t="str">
        <f t="shared" si="37"/>
        <v/>
      </c>
      <c r="P235" s="6" t="str">
        <f>IF(D235="","",COUNTIF($O$2:O235,O235))</f>
        <v/>
      </c>
      <c r="Q235" s="7" t="str">
        <f t="shared" si="40"/>
        <v/>
      </c>
      <c r="R235" s="42" t="str">
        <f>IF(AND(P235=4,H235="M",NOT(L235="Unattached")),SUMIF(O$2:O235,O235,I$2:I235),"")</f>
        <v/>
      </c>
      <c r="S235" s="7" t="str">
        <f t="shared" si="41"/>
        <v/>
      </c>
      <c r="T235" s="42" t="str">
        <f>IF(AND(P235=3,H235="F",NOT(L235="Unattached")),SUMIF(O$2:O235,O235,I$2:I235),"")</f>
        <v/>
      </c>
      <c r="U235" s="8" t="str">
        <f t="shared" si="34"/>
        <v/>
      </c>
      <c r="V235" s="8" t="str">
        <f t="shared" si="38"/>
        <v/>
      </c>
      <c r="W235" s="40" t="str">
        <f t="shared" si="35"/>
        <v xml:space="preserve"> </v>
      </c>
      <c r="X235" s="40" t="str">
        <f>IF(H235="M",IF(P235&lt;&gt;4,"",VLOOKUP(CONCATENATE(O235," ",(P235-3)),$W$2:AA235,5,0)),IF(P235&lt;&gt;3,"",VLOOKUP(CONCATENATE(O235," ",(P235-2)),$W$2:AA235,5,0)))</f>
        <v/>
      </c>
      <c r="Y235" s="40" t="str">
        <f>IF(H235="M",IF(P235&lt;&gt;4,"",VLOOKUP(CONCATENATE(O235," ",(P235-2)),$W$2:AA235,5,0)),IF(P235&lt;&gt;3,"",VLOOKUP(CONCATENATE(O235," ",(P235-1)),$W$2:AA235,5,0)))</f>
        <v/>
      </c>
      <c r="Z235" s="40" t="str">
        <f>IF(H235="M",IF(P235&lt;&gt;4,"",VLOOKUP(CONCATENATE(O235," ",(P235-1)),$W$2:AA235,5,0)),IF(P235&lt;&gt;3,"",VLOOKUP(CONCATENATE(O235," ",(P235)),$W$2:AA235,5,0)))</f>
        <v/>
      </c>
      <c r="AA235" s="40" t="str">
        <f t="shared" si="39"/>
        <v/>
      </c>
    </row>
    <row r="236" spans="1:27" x14ac:dyDescent="0.3">
      <c r="A236" s="78" t="str">
        <f t="shared" si="32"/>
        <v/>
      </c>
      <c r="B236" s="78" t="str">
        <f t="shared" si="33"/>
        <v/>
      </c>
      <c r="C236" s="1">
        <v>235</v>
      </c>
      <c r="E236" s="73"/>
      <c r="F236" t="str">
        <f>IF(D236="","",VLOOKUP(D236,ENTRANTS!$A$1:$H$1000,2,0))</f>
        <v/>
      </c>
      <c r="G236" t="str">
        <f>IF(D236="","",VLOOKUP(D236,ENTRANTS!$A$1:$H$1000,3,0))</f>
        <v/>
      </c>
      <c r="H236" s="1" t="str">
        <f>IF(D236="","",LEFT(VLOOKUP(D236,ENTRANTS!$A$1:$H$1000,5,0),1))</f>
        <v/>
      </c>
      <c r="I236" s="1" t="str">
        <f>IF(D236="","",COUNTIF($H$2:H236,H236))</f>
        <v/>
      </c>
      <c r="J236" s="1" t="str">
        <f>IF(D236="","",VLOOKUP(D236,ENTRANTS!$A$1:$H$1000,4,0))</f>
        <v/>
      </c>
      <c r="K236" s="1" t="str">
        <f>IF(D236="","",COUNTIF($J$2:J236,J236))</f>
        <v/>
      </c>
      <c r="L236" t="str">
        <f>IF(D236="","",VLOOKUP(D236,ENTRANTS!$A$1:$H$1000,6,0))</f>
        <v/>
      </c>
      <c r="M236" s="99" t="str">
        <f t="shared" si="36"/>
        <v/>
      </c>
      <c r="N236" s="38"/>
      <c r="O236" s="5" t="str">
        <f t="shared" si="37"/>
        <v/>
      </c>
      <c r="P236" s="6" t="str">
        <f>IF(D236="","",COUNTIF($O$2:O236,O236))</f>
        <v/>
      </c>
      <c r="Q236" s="7" t="str">
        <f t="shared" si="40"/>
        <v/>
      </c>
      <c r="R236" s="42" t="str">
        <f>IF(AND(P236=4,H236="M",NOT(L236="Unattached")),SUMIF(O$2:O236,O236,I$2:I236),"")</f>
        <v/>
      </c>
      <c r="S236" s="7" t="str">
        <f t="shared" si="41"/>
        <v/>
      </c>
      <c r="T236" s="42" t="str">
        <f>IF(AND(P236=3,H236="F",NOT(L236="Unattached")),SUMIF(O$2:O236,O236,I$2:I236),"")</f>
        <v/>
      </c>
      <c r="U236" s="8" t="str">
        <f t="shared" si="34"/>
        <v/>
      </c>
      <c r="V236" s="8" t="str">
        <f t="shared" si="38"/>
        <v/>
      </c>
      <c r="W236" s="40" t="str">
        <f t="shared" si="35"/>
        <v xml:space="preserve"> </v>
      </c>
      <c r="X236" s="40" t="str">
        <f>IF(H236="M",IF(P236&lt;&gt;4,"",VLOOKUP(CONCATENATE(O236," ",(P236-3)),$W$2:AA236,5,0)),IF(P236&lt;&gt;3,"",VLOOKUP(CONCATENATE(O236," ",(P236-2)),$W$2:AA236,5,0)))</f>
        <v/>
      </c>
      <c r="Y236" s="40" t="str">
        <f>IF(H236="M",IF(P236&lt;&gt;4,"",VLOOKUP(CONCATENATE(O236," ",(P236-2)),$W$2:AA236,5,0)),IF(P236&lt;&gt;3,"",VLOOKUP(CONCATENATE(O236," ",(P236-1)),$W$2:AA236,5,0)))</f>
        <v/>
      </c>
      <c r="Z236" s="40" t="str">
        <f>IF(H236="M",IF(P236&lt;&gt;4,"",VLOOKUP(CONCATENATE(O236," ",(P236-1)),$W$2:AA236,5,0)),IF(P236&lt;&gt;3,"",VLOOKUP(CONCATENATE(O236," ",(P236)),$W$2:AA236,5,0)))</f>
        <v/>
      </c>
      <c r="AA236" s="40" t="str">
        <f t="shared" si="39"/>
        <v/>
      </c>
    </row>
    <row r="237" spans="1:27" x14ac:dyDescent="0.3">
      <c r="A237" s="78" t="str">
        <f t="shared" si="32"/>
        <v/>
      </c>
      <c r="B237" s="78" t="str">
        <f t="shared" si="33"/>
        <v/>
      </c>
      <c r="C237" s="1">
        <v>236</v>
      </c>
      <c r="E237" s="73"/>
      <c r="F237" t="str">
        <f>IF(D237="","",VLOOKUP(D237,ENTRANTS!$A$1:$H$1000,2,0))</f>
        <v/>
      </c>
      <c r="G237" t="str">
        <f>IF(D237="","",VLOOKUP(D237,ENTRANTS!$A$1:$H$1000,3,0))</f>
        <v/>
      </c>
      <c r="H237" s="1" t="str">
        <f>IF(D237="","",LEFT(VLOOKUP(D237,ENTRANTS!$A$1:$H$1000,5,0),1))</f>
        <v/>
      </c>
      <c r="I237" s="1" t="str">
        <f>IF(D237="","",COUNTIF($H$2:H237,H237))</f>
        <v/>
      </c>
      <c r="J237" s="1" t="str">
        <f>IF(D237="","",VLOOKUP(D237,ENTRANTS!$A$1:$H$1000,4,0))</f>
        <v/>
      </c>
      <c r="K237" s="1" t="str">
        <f>IF(D237="","",COUNTIF($J$2:J237,J237))</f>
        <v/>
      </c>
      <c r="L237" t="str">
        <f>IF(D237="","",VLOOKUP(D237,ENTRANTS!$A$1:$H$1000,6,0))</f>
        <v/>
      </c>
      <c r="M237" s="99" t="str">
        <f t="shared" si="36"/>
        <v/>
      </c>
      <c r="N237" s="38"/>
      <c r="O237" s="5" t="str">
        <f t="shared" si="37"/>
        <v/>
      </c>
      <c r="P237" s="6" t="str">
        <f>IF(D237="","",COUNTIF($O$2:O237,O237))</f>
        <v/>
      </c>
      <c r="Q237" s="7" t="str">
        <f t="shared" si="40"/>
        <v/>
      </c>
      <c r="R237" s="42" t="str">
        <f>IF(AND(P237=4,H237="M",NOT(L237="Unattached")),SUMIF(O$2:O237,O237,I$2:I237),"")</f>
        <v/>
      </c>
      <c r="S237" s="7" t="str">
        <f t="shared" si="41"/>
        <v/>
      </c>
      <c r="T237" s="42" t="str">
        <f>IF(AND(P237=3,H237="F",NOT(L237="Unattached")),SUMIF(O$2:O237,O237,I$2:I237),"")</f>
        <v/>
      </c>
      <c r="U237" s="8" t="str">
        <f t="shared" si="34"/>
        <v/>
      </c>
      <c r="V237" s="8" t="str">
        <f t="shared" si="38"/>
        <v/>
      </c>
      <c r="W237" s="40" t="str">
        <f t="shared" si="35"/>
        <v xml:space="preserve"> </v>
      </c>
      <c r="X237" s="40" t="str">
        <f>IF(H237="M",IF(P237&lt;&gt;4,"",VLOOKUP(CONCATENATE(O237," ",(P237-3)),$W$2:AA237,5,0)),IF(P237&lt;&gt;3,"",VLOOKUP(CONCATENATE(O237," ",(P237-2)),$W$2:AA237,5,0)))</f>
        <v/>
      </c>
      <c r="Y237" s="40" t="str">
        <f>IF(H237="M",IF(P237&lt;&gt;4,"",VLOOKUP(CONCATENATE(O237," ",(P237-2)),$W$2:AA237,5,0)),IF(P237&lt;&gt;3,"",VLOOKUP(CONCATENATE(O237," ",(P237-1)),$W$2:AA237,5,0)))</f>
        <v/>
      </c>
      <c r="Z237" s="40" t="str">
        <f>IF(H237="M",IF(P237&lt;&gt;4,"",VLOOKUP(CONCATENATE(O237," ",(P237-1)),$W$2:AA237,5,0)),IF(P237&lt;&gt;3,"",VLOOKUP(CONCATENATE(O237," ",(P237)),$W$2:AA237,5,0)))</f>
        <v/>
      </c>
      <c r="AA237" s="40" t="str">
        <f t="shared" si="39"/>
        <v/>
      </c>
    </row>
    <row r="238" spans="1:27" x14ac:dyDescent="0.3">
      <c r="A238" s="78" t="str">
        <f t="shared" si="32"/>
        <v/>
      </c>
      <c r="B238" s="78" t="str">
        <f t="shared" si="33"/>
        <v/>
      </c>
      <c r="C238" s="1">
        <v>237</v>
      </c>
      <c r="E238" s="73"/>
      <c r="F238" t="str">
        <f>IF(D238="","",VLOOKUP(D238,ENTRANTS!$A$1:$H$1000,2,0))</f>
        <v/>
      </c>
      <c r="G238" t="str">
        <f>IF(D238="","",VLOOKUP(D238,ENTRANTS!$A$1:$H$1000,3,0))</f>
        <v/>
      </c>
      <c r="H238" s="1" t="str">
        <f>IF(D238="","",LEFT(VLOOKUP(D238,ENTRANTS!$A$1:$H$1000,5,0),1))</f>
        <v/>
      </c>
      <c r="I238" s="1" t="str">
        <f>IF(D238="","",COUNTIF($H$2:H238,H238))</f>
        <v/>
      </c>
      <c r="J238" s="1" t="str">
        <f>IF(D238="","",VLOOKUP(D238,ENTRANTS!$A$1:$H$1000,4,0))</f>
        <v/>
      </c>
      <c r="K238" s="1" t="str">
        <f>IF(D238="","",COUNTIF($J$2:J238,J238))</f>
        <v/>
      </c>
      <c r="L238" t="str">
        <f>IF(D238="","",VLOOKUP(D238,ENTRANTS!$A$1:$H$1000,6,0))</f>
        <v/>
      </c>
      <c r="M238" s="99" t="str">
        <f t="shared" si="36"/>
        <v/>
      </c>
      <c r="N238" s="38"/>
      <c r="O238" s="5" t="str">
        <f t="shared" si="37"/>
        <v/>
      </c>
      <c r="P238" s="6" t="str">
        <f>IF(D238="","",COUNTIF($O$2:O238,O238))</f>
        <v/>
      </c>
      <c r="Q238" s="7" t="str">
        <f t="shared" si="40"/>
        <v/>
      </c>
      <c r="R238" s="42" t="str">
        <f>IF(AND(P238=4,H238="M",NOT(L238="Unattached")),SUMIF(O$2:O238,O238,I$2:I238),"")</f>
        <v/>
      </c>
      <c r="S238" s="7" t="str">
        <f t="shared" si="41"/>
        <v/>
      </c>
      <c r="T238" s="42" t="str">
        <f>IF(AND(P238=3,H238="F",NOT(L238="Unattached")),SUMIF(O$2:O238,O238,I$2:I238),"")</f>
        <v/>
      </c>
      <c r="U238" s="8" t="str">
        <f t="shared" si="34"/>
        <v/>
      </c>
      <c r="V238" s="8" t="str">
        <f t="shared" si="38"/>
        <v/>
      </c>
      <c r="W238" s="40" t="str">
        <f t="shared" si="35"/>
        <v xml:space="preserve"> </v>
      </c>
      <c r="X238" s="40" t="str">
        <f>IF(H238="M",IF(P238&lt;&gt;4,"",VLOOKUP(CONCATENATE(O238," ",(P238-3)),$W$2:AA238,5,0)),IF(P238&lt;&gt;3,"",VLOOKUP(CONCATENATE(O238," ",(P238-2)),$W$2:AA238,5,0)))</f>
        <v/>
      </c>
      <c r="Y238" s="40" t="str">
        <f>IF(H238="M",IF(P238&lt;&gt;4,"",VLOOKUP(CONCATENATE(O238," ",(P238-2)),$W$2:AA238,5,0)),IF(P238&lt;&gt;3,"",VLOOKUP(CONCATENATE(O238," ",(P238-1)),$W$2:AA238,5,0)))</f>
        <v/>
      </c>
      <c r="Z238" s="40" t="str">
        <f>IF(H238="M",IF(P238&lt;&gt;4,"",VLOOKUP(CONCATENATE(O238," ",(P238-1)),$W$2:AA238,5,0)),IF(P238&lt;&gt;3,"",VLOOKUP(CONCATENATE(O238," ",(P238)),$W$2:AA238,5,0)))</f>
        <v/>
      </c>
      <c r="AA238" s="40" t="str">
        <f t="shared" si="39"/>
        <v/>
      </c>
    </row>
    <row r="239" spans="1:27" x14ac:dyDescent="0.3">
      <c r="A239" s="78" t="str">
        <f t="shared" si="32"/>
        <v/>
      </c>
      <c r="B239" s="78" t="str">
        <f t="shared" si="33"/>
        <v/>
      </c>
      <c r="C239" s="1">
        <v>238</v>
      </c>
      <c r="E239" s="73"/>
      <c r="F239" t="str">
        <f>IF(D239="","",VLOOKUP(D239,ENTRANTS!$A$1:$H$1000,2,0))</f>
        <v/>
      </c>
      <c r="G239" t="str">
        <f>IF(D239="","",VLOOKUP(D239,ENTRANTS!$A$1:$H$1000,3,0))</f>
        <v/>
      </c>
      <c r="H239" s="1" t="str">
        <f>IF(D239="","",LEFT(VLOOKUP(D239,ENTRANTS!$A$1:$H$1000,5,0),1))</f>
        <v/>
      </c>
      <c r="I239" s="1" t="str">
        <f>IF(D239="","",COUNTIF($H$2:H239,H239))</f>
        <v/>
      </c>
      <c r="J239" s="1" t="str">
        <f>IF(D239="","",VLOOKUP(D239,ENTRANTS!$A$1:$H$1000,4,0))</f>
        <v/>
      </c>
      <c r="K239" s="1" t="str">
        <f>IF(D239="","",COUNTIF($J$2:J239,J239))</f>
        <v/>
      </c>
      <c r="L239" t="str">
        <f>IF(D239="","",VLOOKUP(D239,ENTRANTS!$A$1:$H$1000,6,0))</f>
        <v/>
      </c>
      <c r="M239" s="99" t="str">
        <f t="shared" si="36"/>
        <v/>
      </c>
      <c r="N239" s="38"/>
      <c r="O239" s="5" t="str">
        <f t="shared" si="37"/>
        <v/>
      </c>
      <c r="P239" s="6" t="str">
        <f>IF(D239="","",COUNTIF($O$2:O239,O239))</f>
        <v/>
      </c>
      <c r="Q239" s="7" t="str">
        <f t="shared" si="40"/>
        <v/>
      </c>
      <c r="R239" s="42" t="str">
        <f>IF(AND(P239=4,H239="M",NOT(L239="Unattached")),SUMIF(O$2:O239,O239,I$2:I239),"")</f>
        <v/>
      </c>
      <c r="S239" s="7" t="str">
        <f t="shared" si="41"/>
        <v/>
      </c>
      <c r="T239" s="42" t="str">
        <f>IF(AND(P239=3,H239="F",NOT(L239="Unattached")),SUMIF(O$2:O239,O239,I$2:I239),"")</f>
        <v/>
      </c>
      <c r="U239" s="8" t="str">
        <f t="shared" si="34"/>
        <v/>
      </c>
      <c r="V239" s="8" t="str">
        <f t="shared" si="38"/>
        <v/>
      </c>
      <c r="W239" s="40" t="str">
        <f t="shared" si="35"/>
        <v xml:space="preserve"> </v>
      </c>
      <c r="X239" s="40" t="str">
        <f>IF(H239="M",IF(P239&lt;&gt;4,"",VLOOKUP(CONCATENATE(O239," ",(P239-3)),$W$2:AA239,5,0)),IF(P239&lt;&gt;3,"",VLOOKUP(CONCATENATE(O239," ",(P239-2)),$W$2:AA239,5,0)))</f>
        <v/>
      </c>
      <c r="Y239" s="40" t="str">
        <f>IF(H239="M",IF(P239&lt;&gt;4,"",VLOOKUP(CONCATENATE(O239," ",(P239-2)),$W$2:AA239,5,0)),IF(P239&lt;&gt;3,"",VLOOKUP(CONCATENATE(O239," ",(P239-1)),$W$2:AA239,5,0)))</f>
        <v/>
      </c>
      <c r="Z239" s="40" t="str">
        <f>IF(H239="M",IF(P239&lt;&gt;4,"",VLOOKUP(CONCATENATE(O239," ",(P239-1)),$W$2:AA239,5,0)),IF(P239&lt;&gt;3,"",VLOOKUP(CONCATENATE(O239," ",(P239)),$W$2:AA239,5,0)))</f>
        <v/>
      </c>
      <c r="AA239" s="40" t="str">
        <f t="shared" si="39"/>
        <v/>
      </c>
    </row>
    <row r="240" spans="1:27" x14ac:dyDescent="0.3">
      <c r="A240" s="78" t="str">
        <f t="shared" si="32"/>
        <v/>
      </c>
      <c r="B240" s="78" t="str">
        <f t="shared" si="33"/>
        <v/>
      </c>
      <c r="C240" s="1">
        <v>239</v>
      </c>
      <c r="E240" s="73"/>
      <c r="F240" t="str">
        <f>IF(D240="","",VLOOKUP(D240,ENTRANTS!$A$1:$H$1000,2,0))</f>
        <v/>
      </c>
      <c r="G240" t="str">
        <f>IF(D240="","",VLOOKUP(D240,ENTRANTS!$A$1:$H$1000,3,0))</f>
        <v/>
      </c>
      <c r="H240" s="1" t="str">
        <f>IF(D240="","",LEFT(VLOOKUP(D240,ENTRANTS!$A$1:$H$1000,5,0),1))</f>
        <v/>
      </c>
      <c r="I240" s="1" t="str">
        <f>IF(D240="","",COUNTIF($H$2:H240,H240))</f>
        <v/>
      </c>
      <c r="J240" s="1" t="str">
        <f>IF(D240="","",VLOOKUP(D240,ENTRANTS!$A$1:$H$1000,4,0))</f>
        <v/>
      </c>
      <c r="K240" s="1" t="str">
        <f>IF(D240="","",COUNTIF($J$2:J240,J240))</f>
        <v/>
      </c>
      <c r="L240" t="str">
        <f>IF(D240="","",VLOOKUP(D240,ENTRANTS!$A$1:$H$1000,6,0))</f>
        <v/>
      </c>
      <c r="M240" s="99" t="str">
        <f t="shared" si="36"/>
        <v/>
      </c>
      <c r="N240" s="38"/>
      <c r="O240" s="5" t="str">
        <f t="shared" si="37"/>
        <v/>
      </c>
      <c r="P240" s="6" t="str">
        <f>IF(D240="","",COUNTIF($O$2:O240,O240))</f>
        <v/>
      </c>
      <c r="Q240" s="7" t="str">
        <f t="shared" si="40"/>
        <v/>
      </c>
      <c r="R240" s="42" t="str">
        <f>IF(AND(P240=4,H240="M",NOT(L240="Unattached")),SUMIF(O$2:O240,O240,I$2:I240),"")</f>
        <v/>
      </c>
      <c r="S240" s="7" t="str">
        <f t="shared" si="41"/>
        <v/>
      </c>
      <c r="T240" s="42" t="str">
        <f>IF(AND(P240=3,H240="F",NOT(L240="Unattached")),SUMIF(O$2:O240,O240,I$2:I240),"")</f>
        <v/>
      </c>
      <c r="U240" s="8" t="str">
        <f t="shared" si="34"/>
        <v/>
      </c>
      <c r="V240" s="8" t="str">
        <f t="shared" si="38"/>
        <v/>
      </c>
      <c r="W240" s="40" t="str">
        <f t="shared" si="35"/>
        <v xml:space="preserve"> </v>
      </c>
      <c r="X240" s="40" t="str">
        <f>IF(H240="M",IF(P240&lt;&gt;4,"",VLOOKUP(CONCATENATE(O240," ",(P240-3)),$W$2:AA240,5,0)),IF(P240&lt;&gt;3,"",VLOOKUP(CONCATENATE(O240," ",(P240-2)),$W$2:AA240,5,0)))</f>
        <v/>
      </c>
      <c r="Y240" s="40" t="str">
        <f>IF(H240="M",IF(P240&lt;&gt;4,"",VLOOKUP(CONCATENATE(O240," ",(P240-2)),$W$2:AA240,5,0)),IF(P240&lt;&gt;3,"",VLOOKUP(CONCATENATE(O240," ",(P240-1)),$W$2:AA240,5,0)))</f>
        <v/>
      </c>
      <c r="Z240" s="40" t="str">
        <f>IF(H240="M",IF(P240&lt;&gt;4,"",VLOOKUP(CONCATENATE(O240," ",(P240-1)),$W$2:AA240,5,0)),IF(P240&lt;&gt;3,"",VLOOKUP(CONCATENATE(O240," ",(P240)),$W$2:AA240,5,0)))</f>
        <v/>
      </c>
      <c r="AA240" s="40" t="str">
        <f t="shared" si="39"/>
        <v/>
      </c>
    </row>
    <row r="241" spans="1:27" x14ac:dyDescent="0.3">
      <c r="A241" s="78" t="str">
        <f t="shared" si="32"/>
        <v/>
      </c>
      <c r="B241" s="78" t="str">
        <f t="shared" si="33"/>
        <v/>
      </c>
      <c r="C241" s="1">
        <v>240</v>
      </c>
      <c r="E241" s="73"/>
      <c r="F241" t="str">
        <f>IF(D241="","",VLOOKUP(D241,ENTRANTS!$A$1:$H$1000,2,0))</f>
        <v/>
      </c>
      <c r="G241" t="str">
        <f>IF(D241="","",VLOOKUP(D241,ENTRANTS!$A$1:$H$1000,3,0))</f>
        <v/>
      </c>
      <c r="H241" s="1" t="str">
        <f>IF(D241="","",LEFT(VLOOKUP(D241,ENTRANTS!$A$1:$H$1000,5,0),1))</f>
        <v/>
      </c>
      <c r="I241" s="1" t="str">
        <f>IF(D241="","",COUNTIF($H$2:H241,H241))</f>
        <v/>
      </c>
      <c r="J241" s="1" t="str">
        <f>IF(D241="","",VLOOKUP(D241,ENTRANTS!$A$1:$H$1000,4,0))</f>
        <v/>
      </c>
      <c r="K241" s="1" t="str">
        <f>IF(D241="","",COUNTIF($J$2:J241,J241))</f>
        <v/>
      </c>
      <c r="L241" t="str">
        <f>IF(D241="","",VLOOKUP(D241,ENTRANTS!$A$1:$H$1000,6,0))</f>
        <v/>
      </c>
      <c r="M241" s="99" t="str">
        <f t="shared" si="36"/>
        <v/>
      </c>
      <c r="N241" s="38"/>
      <c r="O241" s="5" t="str">
        <f t="shared" si="37"/>
        <v/>
      </c>
      <c r="P241" s="6" t="str">
        <f>IF(D241="","",COUNTIF($O$2:O241,O241))</f>
        <v/>
      </c>
      <c r="Q241" s="7" t="str">
        <f t="shared" si="40"/>
        <v/>
      </c>
      <c r="R241" s="42" t="str">
        <f>IF(AND(P241=4,H241="M",NOT(L241="Unattached")),SUMIF(O$2:O241,O241,I$2:I241),"")</f>
        <v/>
      </c>
      <c r="S241" s="7" t="str">
        <f t="shared" si="41"/>
        <v/>
      </c>
      <c r="T241" s="42" t="str">
        <f>IF(AND(P241=3,H241="F",NOT(L241="Unattached")),SUMIF(O$2:O241,O241,I$2:I241),"")</f>
        <v/>
      </c>
      <c r="U241" s="8" t="str">
        <f t="shared" si="34"/>
        <v/>
      </c>
      <c r="V241" s="8" t="str">
        <f t="shared" si="38"/>
        <v/>
      </c>
      <c r="W241" s="40" t="str">
        <f t="shared" si="35"/>
        <v xml:space="preserve"> </v>
      </c>
      <c r="X241" s="40" t="str">
        <f>IF(H241="M",IF(P241&lt;&gt;4,"",VLOOKUP(CONCATENATE(O241," ",(P241-3)),$W$2:AA241,5,0)),IF(P241&lt;&gt;3,"",VLOOKUP(CONCATENATE(O241," ",(P241-2)),$W$2:AA241,5,0)))</f>
        <v/>
      </c>
      <c r="Y241" s="40" t="str">
        <f>IF(H241="M",IF(P241&lt;&gt;4,"",VLOOKUP(CONCATENATE(O241," ",(P241-2)),$W$2:AA241,5,0)),IF(P241&lt;&gt;3,"",VLOOKUP(CONCATENATE(O241," ",(P241-1)),$W$2:AA241,5,0)))</f>
        <v/>
      </c>
      <c r="Z241" s="40" t="str">
        <f>IF(H241="M",IF(P241&lt;&gt;4,"",VLOOKUP(CONCATENATE(O241," ",(P241-1)),$W$2:AA241,5,0)),IF(P241&lt;&gt;3,"",VLOOKUP(CONCATENATE(O241," ",(P241)),$W$2:AA241,5,0)))</f>
        <v/>
      </c>
      <c r="AA241" s="40" t="str">
        <f t="shared" si="39"/>
        <v/>
      </c>
    </row>
    <row r="242" spans="1:27" x14ac:dyDescent="0.3">
      <c r="A242" s="78" t="str">
        <f t="shared" si="32"/>
        <v/>
      </c>
      <c r="B242" s="78" t="str">
        <f t="shared" si="33"/>
        <v/>
      </c>
      <c r="C242" s="1">
        <v>241</v>
      </c>
      <c r="E242" s="73"/>
      <c r="F242" t="str">
        <f>IF(D242="","",VLOOKUP(D242,ENTRANTS!$A$1:$H$1000,2,0))</f>
        <v/>
      </c>
      <c r="G242" t="str">
        <f>IF(D242="","",VLOOKUP(D242,ENTRANTS!$A$1:$H$1000,3,0))</f>
        <v/>
      </c>
      <c r="H242" s="1" t="str">
        <f>IF(D242="","",LEFT(VLOOKUP(D242,ENTRANTS!$A$1:$H$1000,5,0),1))</f>
        <v/>
      </c>
      <c r="I242" s="1" t="str">
        <f>IF(D242="","",COUNTIF($H$2:H242,H242))</f>
        <v/>
      </c>
      <c r="J242" s="1" t="str">
        <f>IF(D242="","",VLOOKUP(D242,ENTRANTS!$A$1:$H$1000,4,0))</f>
        <v/>
      </c>
      <c r="K242" s="1" t="str">
        <f>IF(D242="","",COUNTIF($J$2:J242,J242))</f>
        <v/>
      </c>
      <c r="L242" t="str">
        <f>IF(D242="","",VLOOKUP(D242,ENTRANTS!$A$1:$H$1000,6,0))</f>
        <v/>
      </c>
      <c r="M242" s="99" t="str">
        <f t="shared" si="36"/>
        <v/>
      </c>
      <c r="N242" s="38"/>
      <c r="O242" s="5" t="str">
        <f t="shared" si="37"/>
        <v/>
      </c>
      <c r="P242" s="6" t="str">
        <f>IF(D242="","",COUNTIF($O$2:O242,O242))</f>
        <v/>
      </c>
      <c r="Q242" s="7" t="str">
        <f t="shared" si="40"/>
        <v/>
      </c>
      <c r="R242" s="42" t="str">
        <f>IF(AND(P242=4,H242="M",NOT(L242="Unattached")),SUMIF(O$2:O242,O242,I$2:I242),"")</f>
        <v/>
      </c>
      <c r="S242" s="7" t="str">
        <f t="shared" si="41"/>
        <v/>
      </c>
      <c r="T242" s="42" t="str">
        <f>IF(AND(P242=3,H242="F",NOT(L242="Unattached")),SUMIF(O$2:O242,O242,I$2:I242),"")</f>
        <v/>
      </c>
      <c r="U242" s="8" t="str">
        <f t="shared" si="34"/>
        <v/>
      </c>
      <c r="V242" s="8" t="str">
        <f t="shared" si="38"/>
        <v/>
      </c>
      <c r="W242" s="40" t="str">
        <f t="shared" si="35"/>
        <v xml:space="preserve"> </v>
      </c>
      <c r="X242" s="40" t="str">
        <f>IF(H242="M",IF(P242&lt;&gt;4,"",VLOOKUP(CONCATENATE(O242," ",(P242-3)),$W$2:AA242,5,0)),IF(P242&lt;&gt;3,"",VLOOKUP(CONCATENATE(O242," ",(P242-2)),$W$2:AA242,5,0)))</f>
        <v/>
      </c>
      <c r="Y242" s="40" t="str">
        <f>IF(H242="M",IF(P242&lt;&gt;4,"",VLOOKUP(CONCATENATE(O242," ",(P242-2)),$W$2:AA242,5,0)),IF(P242&lt;&gt;3,"",VLOOKUP(CONCATENATE(O242," ",(P242-1)),$W$2:AA242,5,0)))</f>
        <v/>
      </c>
      <c r="Z242" s="40" t="str">
        <f>IF(H242="M",IF(P242&lt;&gt;4,"",VLOOKUP(CONCATENATE(O242," ",(P242-1)),$W$2:AA242,5,0)),IF(P242&lt;&gt;3,"",VLOOKUP(CONCATENATE(O242," ",(P242)),$W$2:AA242,5,0)))</f>
        <v/>
      </c>
      <c r="AA242" s="40" t="str">
        <f t="shared" si="39"/>
        <v/>
      </c>
    </row>
    <row r="243" spans="1:27" x14ac:dyDescent="0.3">
      <c r="A243" s="78" t="str">
        <f t="shared" si="32"/>
        <v/>
      </c>
      <c r="B243" s="78" t="str">
        <f t="shared" si="33"/>
        <v/>
      </c>
      <c r="C243" s="1">
        <v>242</v>
      </c>
      <c r="E243" s="73"/>
      <c r="F243" t="str">
        <f>IF(D243="","",VLOOKUP(D243,ENTRANTS!$A$1:$H$1000,2,0))</f>
        <v/>
      </c>
      <c r="G243" t="str">
        <f>IF(D243="","",VLOOKUP(D243,ENTRANTS!$A$1:$H$1000,3,0))</f>
        <v/>
      </c>
      <c r="H243" s="1" t="str">
        <f>IF(D243="","",LEFT(VLOOKUP(D243,ENTRANTS!$A$1:$H$1000,5,0),1))</f>
        <v/>
      </c>
      <c r="I243" s="1" t="str">
        <f>IF(D243="","",COUNTIF($H$2:H243,H243))</f>
        <v/>
      </c>
      <c r="J243" s="1" t="str">
        <f>IF(D243="","",VLOOKUP(D243,ENTRANTS!$A$1:$H$1000,4,0))</f>
        <v/>
      </c>
      <c r="K243" s="1" t="str">
        <f>IF(D243="","",COUNTIF($J$2:J243,J243))</f>
        <v/>
      </c>
      <c r="L243" t="str">
        <f>IF(D243="","",VLOOKUP(D243,ENTRANTS!$A$1:$H$1000,6,0))</f>
        <v/>
      </c>
      <c r="M243" s="99" t="str">
        <f t="shared" si="36"/>
        <v/>
      </c>
      <c r="N243" s="38"/>
      <c r="O243" s="5" t="str">
        <f t="shared" si="37"/>
        <v/>
      </c>
      <c r="P243" s="6" t="str">
        <f>IF(D243="","",COUNTIF($O$2:O243,O243))</f>
        <v/>
      </c>
      <c r="Q243" s="7" t="str">
        <f t="shared" si="40"/>
        <v/>
      </c>
      <c r="R243" s="42" t="str">
        <f>IF(AND(P243=4,H243="M",NOT(L243="Unattached")),SUMIF(O$2:O243,O243,I$2:I243),"")</f>
        <v/>
      </c>
      <c r="S243" s="7" t="str">
        <f t="shared" si="41"/>
        <v/>
      </c>
      <c r="T243" s="42" t="str">
        <f>IF(AND(P243=3,H243="F",NOT(L243="Unattached")),SUMIF(O$2:O243,O243,I$2:I243),"")</f>
        <v/>
      </c>
      <c r="U243" s="8" t="str">
        <f t="shared" si="34"/>
        <v/>
      </c>
      <c r="V243" s="8" t="str">
        <f t="shared" si="38"/>
        <v/>
      </c>
      <c r="W243" s="40" t="str">
        <f t="shared" si="35"/>
        <v xml:space="preserve"> </v>
      </c>
      <c r="X243" s="40" t="str">
        <f>IF(H243="M",IF(P243&lt;&gt;4,"",VLOOKUP(CONCATENATE(O243," ",(P243-3)),$W$2:AA243,5,0)),IF(P243&lt;&gt;3,"",VLOOKUP(CONCATENATE(O243," ",(P243-2)),$W$2:AA243,5,0)))</f>
        <v/>
      </c>
      <c r="Y243" s="40" t="str">
        <f>IF(H243="M",IF(P243&lt;&gt;4,"",VLOOKUP(CONCATENATE(O243," ",(P243-2)),$W$2:AA243,5,0)),IF(P243&lt;&gt;3,"",VLOOKUP(CONCATENATE(O243," ",(P243-1)),$W$2:AA243,5,0)))</f>
        <v/>
      </c>
      <c r="Z243" s="40" t="str">
        <f>IF(H243="M",IF(P243&lt;&gt;4,"",VLOOKUP(CONCATENATE(O243," ",(P243-1)),$W$2:AA243,5,0)),IF(P243&lt;&gt;3,"",VLOOKUP(CONCATENATE(O243," ",(P243)),$W$2:AA243,5,0)))</f>
        <v/>
      </c>
      <c r="AA243" s="40" t="str">
        <f t="shared" si="39"/>
        <v/>
      </c>
    </row>
    <row r="244" spans="1:27" x14ac:dyDescent="0.3">
      <c r="A244" s="78" t="str">
        <f t="shared" si="32"/>
        <v/>
      </c>
      <c r="B244" s="78" t="str">
        <f t="shared" si="33"/>
        <v/>
      </c>
      <c r="C244" s="1">
        <v>243</v>
      </c>
      <c r="E244" s="73"/>
      <c r="F244" t="str">
        <f>IF(D244="","",VLOOKUP(D244,ENTRANTS!$A$1:$H$1000,2,0))</f>
        <v/>
      </c>
      <c r="G244" t="str">
        <f>IF(D244="","",VLOOKUP(D244,ENTRANTS!$A$1:$H$1000,3,0))</f>
        <v/>
      </c>
      <c r="H244" s="1" t="str">
        <f>IF(D244="","",LEFT(VLOOKUP(D244,ENTRANTS!$A$1:$H$1000,5,0),1))</f>
        <v/>
      </c>
      <c r="I244" s="1" t="str">
        <f>IF(D244="","",COUNTIF($H$2:H244,H244))</f>
        <v/>
      </c>
      <c r="J244" s="1" t="str">
        <f>IF(D244="","",VLOOKUP(D244,ENTRANTS!$A$1:$H$1000,4,0))</f>
        <v/>
      </c>
      <c r="K244" s="1" t="str">
        <f>IF(D244="","",COUNTIF($J$2:J244,J244))</f>
        <v/>
      </c>
      <c r="L244" t="str">
        <f>IF(D244="","",VLOOKUP(D244,ENTRANTS!$A$1:$H$1000,6,0))</f>
        <v/>
      </c>
      <c r="M244" s="99" t="str">
        <f t="shared" si="36"/>
        <v/>
      </c>
      <c r="N244" s="38"/>
      <c r="O244" s="5" t="str">
        <f t="shared" si="37"/>
        <v/>
      </c>
      <c r="P244" s="6" t="str">
        <f>IF(D244="","",COUNTIF($O$2:O244,O244))</f>
        <v/>
      </c>
      <c r="Q244" s="7" t="str">
        <f t="shared" si="40"/>
        <v/>
      </c>
      <c r="R244" s="42" t="str">
        <f>IF(AND(P244=4,H244="M",NOT(L244="Unattached")),SUMIF(O$2:O244,O244,I$2:I244),"")</f>
        <v/>
      </c>
      <c r="S244" s="7" t="str">
        <f t="shared" si="41"/>
        <v/>
      </c>
      <c r="T244" s="42" t="str">
        <f>IF(AND(P244=3,H244="F",NOT(L244="Unattached")),SUMIF(O$2:O244,O244,I$2:I244),"")</f>
        <v/>
      </c>
      <c r="U244" s="8" t="str">
        <f t="shared" si="34"/>
        <v/>
      </c>
      <c r="V244" s="8" t="str">
        <f t="shared" si="38"/>
        <v/>
      </c>
      <c r="W244" s="40" t="str">
        <f t="shared" si="35"/>
        <v xml:space="preserve"> </v>
      </c>
      <c r="X244" s="40" t="str">
        <f>IF(H244="M",IF(P244&lt;&gt;4,"",VLOOKUP(CONCATENATE(O244," ",(P244-3)),$W$2:AA244,5,0)),IF(P244&lt;&gt;3,"",VLOOKUP(CONCATENATE(O244," ",(P244-2)),$W$2:AA244,5,0)))</f>
        <v/>
      </c>
      <c r="Y244" s="40" t="str">
        <f>IF(H244="M",IF(P244&lt;&gt;4,"",VLOOKUP(CONCATENATE(O244," ",(P244-2)),$W$2:AA244,5,0)),IF(P244&lt;&gt;3,"",VLOOKUP(CONCATENATE(O244," ",(P244-1)),$W$2:AA244,5,0)))</f>
        <v/>
      </c>
      <c r="Z244" s="40" t="str">
        <f>IF(H244="M",IF(P244&lt;&gt;4,"",VLOOKUP(CONCATENATE(O244," ",(P244-1)),$W$2:AA244,5,0)),IF(P244&lt;&gt;3,"",VLOOKUP(CONCATENATE(O244," ",(P244)),$W$2:AA244,5,0)))</f>
        <v/>
      </c>
      <c r="AA244" s="40" t="str">
        <f t="shared" si="39"/>
        <v/>
      </c>
    </row>
    <row r="245" spans="1:27" x14ac:dyDescent="0.3">
      <c r="A245" s="78" t="str">
        <f t="shared" si="32"/>
        <v/>
      </c>
      <c r="B245" s="78" t="str">
        <f t="shared" si="33"/>
        <v/>
      </c>
      <c r="C245" s="1">
        <v>244</v>
      </c>
      <c r="E245" s="73"/>
      <c r="F245" t="str">
        <f>IF(D245="","",VLOOKUP(D245,ENTRANTS!$A$1:$H$1000,2,0))</f>
        <v/>
      </c>
      <c r="G245" t="str">
        <f>IF(D245="","",VLOOKUP(D245,ENTRANTS!$A$1:$H$1000,3,0))</f>
        <v/>
      </c>
      <c r="H245" s="1" t="str">
        <f>IF(D245="","",LEFT(VLOOKUP(D245,ENTRANTS!$A$1:$H$1000,5,0),1))</f>
        <v/>
      </c>
      <c r="I245" s="1" t="str">
        <f>IF(D245="","",COUNTIF($H$2:H245,H245))</f>
        <v/>
      </c>
      <c r="J245" s="1" t="str">
        <f>IF(D245="","",VLOOKUP(D245,ENTRANTS!$A$1:$H$1000,4,0))</f>
        <v/>
      </c>
      <c r="K245" s="1" t="str">
        <f>IF(D245="","",COUNTIF($J$2:J245,J245))</f>
        <v/>
      </c>
      <c r="L245" t="str">
        <f>IF(D245="","",VLOOKUP(D245,ENTRANTS!$A$1:$H$1000,6,0))</f>
        <v/>
      </c>
      <c r="M245" s="99" t="str">
        <f t="shared" si="36"/>
        <v/>
      </c>
      <c r="N245" s="38"/>
      <c r="O245" s="5" t="str">
        <f t="shared" si="37"/>
        <v/>
      </c>
      <c r="P245" s="6" t="str">
        <f>IF(D245="","",COUNTIF($O$2:O245,O245))</f>
        <v/>
      </c>
      <c r="Q245" s="7" t="str">
        <f t="shared" si="40"/>
        <v/>
      </c>
      <c r="R245" s="42" t="str">
        <f>IF(AND(P245=4,H245="M",NOT(L245="Unattached")),SUMIF(O$2:O245,O245,I$2:I245),"")</f>
        <v/>
      </c>
      <c r="S245" s="7" t="str">
        <f t="shared" si="41"/>
        <v/>
      </c>
      <c r="T245" s="42" t="str">
        <f>IF(AND(P245=3,H245="F",NOT(L245="Unattached")),SUMIF(O$2:O245,O245,I$2:I245),"")</f>
        <v/>
      </c>
      <c r="U245" s="8" t="str">
        <f t="shared" si="34"/>
        <v/>
      </c>
      <c r="V245" s="8" t="str">
        <f t="shared" si="38"/>
        <v/>
      </c>
      <c r="W245" s="40" t="str">
        <f t="shared" si="35"/>
        <v xml:space="preserve"> </v>
      </c>
      <c r="X245" s="40" t="str">
        <f>IF(H245="M",IF(P245&lt;&gt;4,"",VLOOKUP(CONCATENATE(O245," ",(P245-3)),$W$2:AA245,5,0)),IF(P245&lt;&gt;3,"",VLOOKUP(CONCATENATE(O245," ",(P245-2)),$W$2:AA245,5,0)))</f>
        <v/>
      </c>
      <c r="Y245" s="40" t="str">
        <f>IF(H245="M",IF(P245&lt;&gt;4,"",VLOOKUP(CONCATENATE(O245," ",(P245-2)),$W$2:AA245,5,0)),IF(P245&lt;&gt;3,"",VLOOKUP(CONCATENATE(O245," ",(P245-1)),$W$2:AA245,5,0)))</f>
        <v/>
      </c>
      <c r="Z245" s="40" t="str">
        <f>IF(H245="M",IF(P245&lt;&gt;4,"",VLOOKUP(CONCATENATE(O245," ",(P245-1)),$W$2:AA245,5,0)),IF(P245&lt;&gt;3,"",VLOOKUP(CONCATENATE(O245," ",(P245)),$W$2:AA245,5,0)))</f>
        <v/>
      </c>
      <c r="AA245" s="40" t="str">
        <f t="shared" si="39"/>
        <v/>
      </c>
    </row>
    <row r="246" spans="1:27" x14ac:dyDescent="0.3">
      <c r="A246" s="78" t="str">
        <f t="shared" si="32"/>
        <v/>
      </c>
      <c r="B246" s="78" t="str">
        <f t="shared" si="33"/>
        <v/>
      </c>
      <c r="C246" s="1">
        <v>245</v>
      </c>
      <c r="E246" s="73"/>
      <c r="F246" t="str">
        <f>IF(D246="","",VLOOKUP(D246,ENTRANTS!$A$1:$H$1000,2,0))</f>
        <v/>
      </c>
      <c r="G246" t="str">
        <f>IF(D246="","",VLOOKUP(D246,ENTRANTS!$A$1:$H$1000,3,0))</f>
        <v/>
      </c>
      <c r="H246" s="1" t="str">
        <f>IF(D246="","",LEFT(VLOOKUP(D246,ENTRANTS!$A$1:$H$1000,5,0),1))</f>
        <v/>
      </c>
      <c r="I246" s="1" t="str">
        <f>IF(D246="","",COUNTIF($H$2:H246,H246))</f>
        <v/>
      </c>
      <c r="J246" s="1" t="str">
        <f>IF(D246="","",VLOOKUP(D246,ENTRANTS!$A$1:$H$1000,4,0))</f>
        <v/>
      </c>
      <c r="K246" s="1" t="str">
        <f>IF(D246="","",COUNTIF($J$2:J246,J246))</f>
        <v/>
      </c>
      <c r="L246" t="str">
        <f>IF(D246="","",VLOOKUP(D246,ENTRANTS!$A$1:$H$1000,6,0))</f>
        <v/>
      </c>
      <c r="M246" s="99" t="str">
        <f t="shared" si="36"/>
        <v/>
      </c>
      <c r="N246" s="38"/>
      <c r="O246" s="5" t="str">
        <f t="shared" si="37"/>
        <v/>
      </c>
      <c r="P246" s="6" t="str">
        <f>IF(D246="","",COUNTIF($O$2:O246,O246))</f>
        <v/>
      </c>
      <c r="Q246" s="7" t="str">
        <f t="shared" si="40"/>
        <v/>
      </c>
      <c r="R246" s="42" t="str">
        <f>IF(AND(P246=4,H246="M",NOT(L246="Unattached")),SUMIF(O$2:O246,O246,I$2:I246),"")</f>
        <v/>
      </c>
      <c r="S246" s="7" t="str">
        <f t="shared" si="41"/>
        <v/>
      </c>
      <c r="T246" s="42" t="str">
        <f>IF(AND(P246=3,H246="F",NOT(L246="Unattached")),SUMIF(O$2:O246,O246,I$2:I246),"")</f>
        <v/>
      </c>
      <c r="U246" s="8" t="str">
        <f t="shared" si="34"/>
        <v/>
      </c>
      <c r="V246" s="8" t="str">
        <f t="shared" si="38"/>
        <v/>
      </c>
      <c r="W246" s="40" t="str">
        <f t="shared" si="35"/>
        <v xml:space="preserve"> </v>
      </c>
      <c r="X246" s="40" t="str">
        <f>IF(H246="M",IF(P246&lt;&gt;4,"",VLOOKUP(CONCATENATE(O246," ",(P246-3)),$W$2:AA246,5,0)),IF(P246&lt;&gt;3,"",VLOOKUP(CONCATENATE(O246," ",(P246-2)),$W$2:AA246,5,0)))</f>
        <v/>
      </c>
      <c r="Y246" s="40" t="str">
        <f>IF(H246="M",IF(P246&lt;&gt;4,"",VLOOKUP(CONCATENATE(O246," ",(P246-2)),$W$2:AA246,5,0)),IF(P246&lt;&gt;3,"",VLOOKUP(CONCATENATE(O246," ",(P246-1)),$W$2:AA246,5,0)))</f>
        <v/>
      </c>
      <c r="Z246" s="40" t="str">
        <f>IF(H246="M",IF(P246&lt;&gt;4,"",VLOOKUP(CONCATENATE(O246," ",(P246-1)),$W$2:AA246,5,0)),IF(P246&lt;&gt;3,"",VLOOKUP(CONCATENATE(O246," ",(P246)),$W$2:AA246,5,0)))</f>
        <v/>
      </c>
      <c r="AA246" s="40" t="str">
        <f t="shared" si="39"/>
        <v/>
      </c>
    </row>
    <row r="247" spans="1:27" x14ac:dyDescent="0.3">
      <c r="A247" s="78" t="str">
        <f t="shared" si="32"/>
        <v/>
      </c>
      <c r="B247" s="78" t="str">
        <f t="shared" si="33"/>
        <v/>
      </c>
      <c r="C247" s="1">
        <v>246</v>
      </c>
      <c r="E247" s="73"/>
      <c r="F247" t="str">
        <f>IF(D247="","",VLOOKUP(D247,ENTRANTS!$A$1:$H$1000,2,0))</f>
        <v/>
      </c>
      <c r="G247" t="str">
        <f>IF(D247="","",VLOOKUP(D247,ENTRANTS!$A$1:$H$1000,3,0))</f>
        <v/>
      </c>
      <c r="H247" s="1" t="str">
        <f>IF(D247="","",LEFT(VLOOKUP(D247,ENTRANTS!$A$1:$H$1000,5,0),1))</f>
        <v/>
      </c>
      <c r="I247" s="1" t="str">
        <f>IF(D247="","",COUNTIF($H$2:H247,H247))</f>
        <v/>
      </c>
      <c r="J247" s="1" t="str">
        <f>IF(D247="","",VLOOKUP(D247,ENTRANTS!$A$1:$H$1000,4,0))</f>
        <v/>
      </c>
      <c r="K247" s="1" t="str">
        <f>IF(D247="","",COUNTIF($J$2:J247,J247))</f>
        <v/>
      </c>
      <c r="L247" t="str">
        <f>IF(D247="","",VLOOKUP(D247,ENTRANTS!$A$1:$H$1000,6,0))</f>
        <v/>
      </c>
      <c r="M247" s="99" t="str">
        <f t="shared" si="36"/>
        <v/>
      </c>
      <c r="N247" s="38"/>
      <c r="O247" s="5" t="str">
        <f t="shared" si="37"/>
        <v/>
      </c>
      <c r="P247" s="6" t="str">
        <f>IF(D247="","",COUNTIF($O$2:O247,O247))</f>
        <v/>
      </c>
      <c r="Q247" s="7" t="str">
        <f t="shared" si="40"/>
        <v/>
      </c>
      <c r="R247" s="42" t="str">
        <f>IF(AND(P247=4,H247="M",NOT(L247="Unattached")),SUMIF(O$2:O247,O247,I$2:I247),"")</f>
        <v/>
      </c>
      <c r="S247" s="7" t="str">
        <f t="shared" si="41"/>
        <v/>
      </c>
      <c r="T247" s="42" t="str">
        <f>IF(AND(P247=3,H247="F",NOT(L247="Unattached")),SUMIF(O$2:O247,O247,I$2:I247),"")</f>
        <v/>
      </c>
      <c r="U247" s="8" t="str">
        <f t="shared" si="34"/>
        <v/>
      </c>
      <c r="V247" s="8" t="str">
        <f t="shared" si="38"/>
        <v/>
      </c>
      <c r="W247" s="40" t="str">
        <f t="shared" si="35"/>
        <v xml:space="preserve"> </v>
      </c>
      <c r="X247" s="40" t="str">
        <f>IF(H247="M",IF(P247&lt;&gt;4,"",VLOOKUP(CONCATENATE(O247," ",(P247-3)),$W$2:AA247,5,0)),IF(P247&lt;&gt;3,"",VLOOKUP(CONCATENATE(O247," ",(P247-2)),$W$2:AA247,5,0)))</f>
        <v/>
      </c>
      <c r="Y247" s="40" t="str">
        <f>IF(H247="M",IF(P247&lt;&gt;4,"",VLOOKUP(CONCATENATE(O247," ",(P247-2)),$W$2:AA247,5,0)),IF(P247&lt;&gt;3,"",VLOOKUP(CONCATENATE(O247," ",(P247-1)),$W$2:AA247,5,0)))</f>
        <v/>
      </c>
      <c r="Z247" s="40" t="str">
        <f>IF(H247="M",IF(P247&lt;&gt;4,"",VLOOKUP(CONCATENATE(O247," ",(P247-1)),$W$2:AA247,5,0)),IF(P247&lt;&gt;3,"",VLOOKUP(CONCATENATE(O247," ",(P247)),$W$2:AA247,5,0)))</f>
        <v/>
      </c>
      <c r="AA247" s="40" t="str">
        <f t="shared" si="39"/>
        <v/>
      </c>
    </row>
    <row r="248" spans="1:27" x14ac:dyDescent="0.3">
      <c r="A248" s="78" t="str">
        <f t="shared" si="32"/>
        <v/>
      </c>
      <c r="B248" s="78" t="str">
        <f t="shared" si="33"/>
        <v/>
      </c>
      <c r="C248" s="1">
        <v>247</v>
      </c>
      <c r="E248" s="73"/>
      <c r="F248" t="str">
        <f>IF(D248="","",VLOOKUP(D248,ENTRANTS!$A$1:$H$1000,2,0))</f>
        <v/>
      </c>
      <c r="G248" t="str">
        <f>IF(D248="","",VLOOKUP(D248,ENTRANTS!$A$1:$H$1000,3,0))</f>
        <v/>
      </c>
      <c r="H248" s="1" t="str">
        <f>IF(D248="","",LEFT(VLOOKUP(D248,ENTRANTS!$A$1:$H$1000,5,0),1))</f>
        <v/>
      </c>
      <c r="I248" s="1" t="str">
        <f>IF(D248="","",COUNTIF($H$2:H248,H248))</f>
        <v/>
      </c>
      <c r="J248" s="1" t="str">
        <f>IF(D248="","",VLOOKUP(D248,ENTRANTS!$A$1:$H$1000,4,0))</f>
        <v/>
      </c>
      <c r="K248" s="1" t="str">
        <f>IF(D248="","",COUNTIF($J$2:J248,J248))</f>
        <v/>
      </c>
      <c r="L248" t="str">
        <f>IF(D248="","",VLOOKUP(D248,ENTRANTS!$A$1:$H$1000,6,0))</f>
        <v/>
      </c>
      <c r="M248" s="99" t="str">
        <f t="shared" si="36"/>
        <v/>
      </c>
      <c r="N248" s="38"/>
      <c r="O248" s="5" t="str">
        <f t="shared" si="37"/>
        <v/>
      </c>
      <c r="P248" s="6" t="str">
        <f>IF(D248="","",COUNTIF($O$2:O248,O248))</f>
        <v/>
      </c>
      <c r="Q248" s="7" t="str">
        <f t="shared" si="40"/>
        <v/>
      </c>
      <c r="R248" s="42" t="str">
        <f>IF(AND(P248=4,H248="M",NOT(L248="Unattached")),SUMIF(O$2:O248,O248,I$2:I248),"")</f>
        <v/>
      </c>
      <c r="S248" s="7" t="str">
        <f t="shared" si="41"/>
        <v/>
      </c>
      <c r="T248" s="42" t="str">
        <f>IF(AND(P248=3,H248="F",NOT(L248="Unattached")),SUMIF(O$2:O248,O248,I$2:I248),"")</f>
        <v/>
      </c>
      <c r="U248" s="8" t="str">
        <f t="shared" si="34"/>
        <v/>
      </c>
      <c r="V248" s="8" t="str">
        <f t="shared" si="38"/>
        <v/>
      </c>
      <c r="W248" s="40" t="str">
        <f t="shared" si="35"/>
        <v xml:space="preserve"> </v>
      </c>
      <c r="X248" s="40" t="str">
        <f>IF(H248="M",IF(P248&lt;&gt;4,"",VLOOKUP(CONCATENATE(O248," ",(P248-3)),$W$2:AA248,5,0)),IF(P248&lt;&gt;3,"",VLOOKUP(CONCATENATE(O248," ",(P248-2)),$W$2:AA248,5,0)))</f>
        <v/>
      </c>
      <c r="Y248" s="40" t="str">
        <f>IF(H248="M",IF(P248&lt;&gt;4,"",VLOOKUP(CONCATENATE(O248," ",(P248-2)),$W$2:AA248,5,0)),IF(P248&lt;&gt;3,"",VLOOKUP(CONCATENATE(O248," ",(P248-1)),$W$2:AA248,5,0)))</f>
        <v/>
      </c>
      <c r="Z248" s="40" t="str">
        <f>IF(H248="M",IF(P248&lt;&gt;4,"",VLOOKUP(CONCATENATE(O248," ",(P248-1)),$W$2:AA248,5,0)),IF(P248&lt;&gt;3,"",VLOOKUP(CONCATENATE(O248," ",(P248)),$W$2:AA248,5,0)))</f>
        <v/>
      </c>
      <c r="AA248" s="40" t="str">
        <f t="shared" si="39"/>
        <v/>
      </c>
    </row>
    <row r="249" spans="1:27" x14ac:dyDescent="0.3">
      <c r="A249" s="78" t="str">
        <f t="shared" si="32"/>
        <v/>
      </c>
      <c r="B249" s="78" t="str">
        <f t="shared" si="33"/>
        <v/>
      </c>
      <c r="C249" s="1">
        <v>248</v>
      </c>
      <c r="E249" s="73"/>
      <c r="F249" t="str">
        <f>IF(D249="","",VLOOKUP(D249,ENTRANTS!$A$1:$H$1000,2,0))</f>
        <v/>
      </c>
      <c r="G249" t="str">
        <f>IF(D249="","",VLOOKUP(D249,ENTRANTS!$A$1:$H$1000,3,0))</f>
        <v/>
      </c>
      <c r="H249" s="1" t="str">
        <f>IF(D249="","",LEFT(VLOOKUP(D249,ENTRANTS!$A$1:$H$1000,5,0),1))</f>
        <v/>
      </c>
      <c r="I249" s="1" t="str">
        <f>IF(D249="","",COUNTIF($H$2:H249,H249))</f>
        <v/>
      </c>
      <c r="J249" s="1" t="str">
        <f>IF(D249="","",VLOOKUP(D249,ENTRANTS!$A$1:$H$1000,4,0))</f>
        <v/>
      </c>
      <c r="K249" s="1" t="str">
        <f>IF(D249="","",COUNTIF($J$2:J249,J249))</f>
        <v/>
      </c>
      <c r="L249" t="str">
        <f>IF(D249="","",VLOOKUP(D249,ENTRANTS!$A$1:$H$1000,6,0))</f>
        <v/>
      </c>
      <c r="M249" s="99" t="str">
        <f t="shared" si="36"/>
        <v/>
      </c>
      <c r="N249" s="38"/>
      <c r="O249" s="5" t="str">
        <f t="shared" si="37"/>
        <v/>
      </c>
      <c r="P249" s="6" t="str">
        <f>IF(D249="","",COUNTIF($O$2:O249,O249))</f>
        <v/>
      </c>
      <c r="Q249" s="7" t="str">
        <f t="shared" si="40"/>
        <v/>
      </c>
      <c r="R249" s="42" t="str">
        <f>IF(AND(P249=4,H249="M",NOT(L249="Unattached")),SUMIF(O$2:O249,O249,I$2:I249),"")</f>
        <v/>
      </c>
      <c r="S249" s="7" t="str">
        <f t="shared" si="41"/>
        <v/>
      </c>
      <c r="T249" s="42" t="str">
        <f>IF(AND(P249=3,H249="F",NOT(L249="Unattached")),SUMIF(O$2:O249,O249,I$2:I249),"")</f>
        <v/>
      </c>
      <c r="U249" s="8" t="str">
        <f t="shared" si="34"/>
        <v/>
      </c>
      <c r="V249" s="8" t="str">
        <f t="shared" si="38"/>
        <v/>
      </c>
      <c r="W249" s="40" t="str">
        <f t="shared" si="35"/>
        <v xml:space="preserve"> </v>
      </c>
      <c r="X249" s="40" t="str">
        <f>IF(H249="M",IF(P249&lt;&gt;4,"",VLOOKUP(CONCATENATE(O249," ",(P249-3)),$W$2:AA249,5,0)),IF(P249&lt;&gt;3,"",VLOOKUP(CONCATENATE(O249," ",(P249-2)),$W$2:AA249,5,0)))</f>
        <v/>
      </c>
      <c r="Y249" s="40" t="str">
        <f>IF(H249="M",IF(P249&lt;&gt;4,"",VLOOKUP(CONCATENATE(O249," ",(P249-2)),$W$2:AA249,5,0)),IF(P249&lt;&gt;3,"",VLOOKUP(CONCATENATE(O249," ",(P249-1)),$W$2:AA249,5,0)))</f>
        <v/>
      </c>
      <c r="Z249" s="40" t="str">
        <f>IF(H249="M",IF(P249&lt;&gt;4,"",VLOOKUP(CONCATENATE(O249," ",(P249-1)),$W$2:AA249,5,0)),IF(P249&lt;&gt;3,"",VLOOKUP(CONCATENATE(O249," ",(P249)),$W$2:AA249,5,0)))</f>
        <v/>
      </c>
      <c r="AA249" s="40" t="str">
        <f t="shared" si="39"/>
        <v/>
      </c>
    </row>
    <row r="250" spans="1:27" x14ac:dyDescent="0.3">
      <c r="A250" s="78" t="str">
        <f t="shared" si="32"/>
        <v/>
      </c>
      <c r="B250" s="78" t="str">
        <f t="shared" si="33"/>
        <v/>
      </c>
      <c r="C250" s="1">
        <v>249</v>
      </c>
      <c r="E250" s="73"/>
      <c r="F250" t="str">
        <f>IF(D250="","",VLOOKUP(D250,ENTRANTS!$A$1:$H$1000,2,0))</f>
        <v/>
      </c>
      <c r="G250" t="str">
        <f>IF(D250="","",VLOOKUP(D250,ENTRANTS!$A$1:$H$1000,3,0))</f>
        <v/>
      </c>
      <c r="H250" s="1" t="str">
        <f>IF(D250="","",LEFT(VLOOKUP(D250,ENTRANTS!$A$1:$H$1000,5,0),1))</f>
        <v/>
      </c>
      <c r="I250" s="1" t="str">
        <f>IF(D250="","",COUNTIF($H$2:H250,H250))</f>
        <v/>
      </c>
      <c r="J250" s="1" t="str">
        <f>IF(D250="","",VLOOKUP(D250,ENTRANTS!$A$1:$H$1000,4,0))</f>
        <v/>
      </c>
      <c r="K250" s="1" t="str">
        <f>IF(D250="","",COUNTIF($J$2:J250,J250))</f>
        <v/>
      </c>
      <c r="L250" t="str">
        <f>IF(D250="","",VLOOKUP(D250,ENTRANTS!$A$1:$H$1000,6,0))</f>
        <v/>
      </c>
      <c r="M250" s="99" t="str">
        <f t="shared" si="36"/>
        <v/>
      </c>
      <c r="N250" s="38"/>
      <c r="O250" s="5" t="str">
        <f t="shared" si="37"/>
        <v/>
      </c>
      <c r="P250" s="6" t="str">
        <f>IF(D250="","",COUNTIF($O$2:O250,O250))</f>
        <v/>
      </c>
      <c r="Q250" s="7" t="str">
        <f t="shared" si="40"/>
        <v/>
      </c>
      <c r="R250" s="42" t="str">
        <f>IF(AND(P250=4,H250="M",NOT(L250="Unattached")),SUMIF(O$2:O250,O250,I$2:I250),"")</f>
        <v/>
      </c>
      <c r="S250" s="7" t="str">
        <f t="shared" si="41"/>
        <v/>
      </c>
      <c r="T250" s="42" t="str">
        <f>IF(AND(P250=3,H250="F",NOT(L250="Unattached")),SUMIF(O$2:O250,O250,I$2:I250),"")</f>
        <v/>
      </c>
      <c r="U250" s="8" t="str">
        <f t="shared" si="34"/>
        <v/>
      </c>
      <c r="V250" s="8" t="str">
        <f t="shared" si="38"/>
        <v/>
      </c>
      <c r="W250" s="40" t="str">
        <f t="shared" si="35"/>
        <v xml:space="preserve"> </v>
      </c>
      <c r="X250" s="40" t="str">
        <f>IF(H250="M",IF(P250&lt;&gt;4,"",VLOOKUP(CONCATENATE(O250," ",(P250-3)),$W$2:AA250,5,0)),IF(P250&lt;&gt;3,"",VLOOKUP(CONCATENATE(O250," ",(P250-2)),$W$2:AA250,5,0)))</f>
        <v/>
      </c>
      <c r="Y250" s="40" t="str">
        <f>IF(H250="M",IF(P250&lt;&gt;4,"",VLOOKUP(CONCATENATE(O250," ",(P250-2)),$W$2:AA250,5,0)),IF(P250&lt;&gt;3,"",VLOOKUP(CONCATENATE(O250," ",(P250-1)),$W$2:AA250,5,0)))</f>
        <v/>
      </c>
      <c r="Z250" s="40" t="str">
        <f>IF(H250="M",IF(P250&lt;&gt;4,"",VLOOKUP(CONCATENATE(O250," ",(P250-1)),$W$2:AA250,5,0)),IF(P250&lt;&gt;3,"",VLOOKUP(CONCATENATE(O250," ",(P250)),$W$2:AA250,5,0)))</f>
        <v/>
      </c>
      <c r="AA250" s="40" t="str">
        <f t="shared" si="39"/>
        <v/>
      </c>
    </row>
    <row r="251" spans="1:27" x14ac:dyDescent="0.3">
      <c r="A251" s="78" t="str">
        <f t="shared" si="32"/>
        <v/>
      </c>
      <c r="B251" s="78" t="str">
        <f t="shared" si="33"/>
        <v/>
      </c>
      <c r="C251" s="1">
        <v>250</v>
      </c>
      <c r="E251" s="73"/>
      <c r="F251" t="str">
        <f>IF(D251="","",VLOOKUP(D251,ENTRANTS!$A$1:$H$1000,2,0))</f>
        <v/>
      </c>
      <c r="G251" t="str">
        <f>IF(D251="","",VLOOKUP(D251,ENTRANTS!$A$1:$H$1000,3,0))</f>
        <v/>
      </c>
      <c r="H251" s="1" t="str">
        <f>IF(D251="","",LEFT(VLOOKUP(D251,ENTRANTS!$A$1:$H$1000,5,0),1))</f>
        <v/>
      </c>
      <c r="I251" s="1" t="str">
        <f>IF(D251="","",COUNTIF($H$2:H251,H251))</f>
        <v/>
      </c>
      <c r="J251" s="1" t="str">
        <f>IF(D251="","",VLOOKUP(D251,ENTRANTS!$A$1:$H$1000,4,0))</f>
        <v/>
      </c>
      <c r="K251" s="1" t="str">
        <f>IF(D251="","",COUNTIF($J$2:J251,J251))</f>
        <v/>
      </c>
      <c r="L251" t="str">
        <f>IF(D251="","",VLOOKUP(D251,ENTRANTS!$A$1:$H$1000,6,0))</f>
        <v/>
      </c>
      <c r="M251" s="99" t="str">
        <f t="shared" si="36"/>
        <v/>
      </c>
      <c r="N251" s="38"/>
      <c r="O251" s="5" t="str">
        <f t="shared" si="37"/>
        <v/>
      </c>
      <c r="P251" s="6" t="str">
        <f>IF(D251="","",COUNTIF($O$2:O251,O251))</f>
        <v/>
      </c>
      <c r="Q251" s="7" t="str">
        <f t="shared" si="40"/>
        <v/>
      </c>
      <c r="R251" s="42" t="str">
        <f>IF(AND(P251=4,H251="M",NOT(L251="Unattached")),SUMIF(O$2:O251,O251,I$2:I251),"")</f>
        <v/>
      </c>
      <c r="S251" s="7" t="str">
        <f t="shared" si="41"/>
        <v/>
      </c>
      <c r="T251" s="42" t="str">
        <f>IF(AND(P251=3,H251="F",NOT(L251="Unattached")),SUMIF(O$2:O251,O251,I$2:I251),"")</f>
        <v/>
      </c>
      <c r="U251" s="8" t="str">
        <f t="shared" si="34"/>
        <v/>
      </c>
      <c r="V251" s="8" t="str">
        <f t="shared" si="38"/>
        <v/>
      </c>
      <c r="W251" s="40" t="str">
        <f t="shared" si="35"/>
        <v xml:space="preserve"> </v>
      </c>
      <c r="X251" s="40" t="str">
        <f>IF(H251="M",IF(P251&lt;&gt;4,"",VLOOKUP(CONCATENATE(O251," ",(P251-3)),$W$2:AA251,5,0)),IF(P251&lt;&gt;3,"",VLOOKUP(CONCATENATE(O251," ",(P251-2)),$W$2:AA251,5,0)))</f>
        <v/>
      </c>
      <c r="Y251" s="40" t="str">
        <f>IF(H251="M",IF(P251&lt;&gt;4,"",VLOOKUP(CONCATENATE(O251," ",(P251-2)),$W$2:AA251,5,0)),IF(P251&lt;&gt;3,"",VLOOKUP(CONCATENATE(O251," ",(P251-1)),$W$2:AA251,5,0)))</f>
        <v/>
      </c>
      <c r="Z251" s="40" t="str">
        <f>IF(H251="M",IF(P251&lt;&gt;4,"",VLOOKUP(CONCATENATE(O251," ",(P251-1)),$W$2:AA251,5,0)),IF(P251&lt;&gt;3,"",VLOOKUP(CONCATENATE(O251," ",(P251)),$W$2:AA251,5,0)))</f>
        <v/>
      </c>
      <c r="AA251" s="40" t="str">
        <f t="shared" si="39"/>
        <v/>
      </c>
    </row>
    <row r="252" spans="1:27" x14ac:dyDescent="0.3">
      <c r="A252" s="78" t="str">
        <f t="shared" si="32"/>
        <v/>
      </c>
      <c r="B252" s="78" t="str">
        <f t="shared" si="33"/>
        <v/>
      </c>
      <c r="C252" s="1">
        <v>251</v>
      </c>
      <c r="E252" s="73"/>
      <c r="F252" t="str">
        <f>IF(D252="","",VLOOKUP(D252,ENTRANTS!$A$1:$H$1000,2,0))</f>
        <v/>
      </c>
      <c r="G252" t="str">
        <f>IF(D252="","",VLOOKUP(D252,ENTRANTS!$A$1:$H$1000,3,0))</f>
        <v/>
      </c>
      <c r="H252" s="1" t="str">
        <f>IF(D252="","",LEFT(VLOOKUP(D252,ENTRANTS!$A$1:$H$1000,5,0),1))</f>
        <v/>
      </c>
      <c r="I252" s="1" t="str">
        <f>IF(D252="","",COUNTIF($H$2:H252,H252))</f>
        <v/>
      </c>
      <c r="J252" s="1" t="str">
        <f>IF(D252="","",VLOOKUP(D252,ENTRANTS!$A$1:$H$1000,4,0))</f>
        <v/>
      </c>
      <c r="K252" s="1" t="str">
        <f>IF(D252="","",COUNTIF($J$2:J252,J252))</f>
        <v/>
      </c>
      <c r="L252" t="str">
        <f>IF(D252="","",VLOOKUP(D252,ENTRANTS!$A$1:$H$1000,6,0))</f>
        <v/>
      </c>
      <c r="M252" s="99" t="str">
        <f t="shared" si="36"/>
        <v/>
      </c>
      <c r="N252" s="38"/>
      <c r="O252" s="5" t="str">
        <f t="shared" si="37"/>
        <v/>
      </c>
      <c r="P252" s="6" t="str">
        <f>IF(D252="","",COUNTIF($O$2:O252,O252))</f>
        <v/>
      </c>
      <c r="Q252" s="7" t="str">
        <f t="shared" si="40"/>
        <v/>
      </c>
      <c r="R252" s="42" t="str">
        <f>IF(AND(P252=4,H252="M",NOT(L252="Unattached")),SUMIF(O$2:O252,O252,I$2:I252),"")</f>
        <v/>
      </c>
      <c r="S252" s="7" t="str">
        <f t="shared" si="41"/>
        <v/>
      </c>
      <c r="T252" s="42" t="str">
        <f>IF(AND(P252=3,H252="F",NOT(L252="Unattached")),SUMIF(O$2:O252,O252,I$2:I252),"")</f>
        <v/>
      </c>
      <c r="U252" s="8" t="str">
        <f t="shared" si="34"/>
        <v/>
      </c>
      <c r="V252" s="8" t="str">
        <f t="shared" si="38"/>
        <v/>
      </c>
      <c r="W252" s="40" t="str">
        <f t="shared" si="35"/>
        <v xml:space="preserve"> </v>
      </c>
      <c r="X252" s="40" t="str">
        <f>IF(H252="M",IF(P252&lt;&gt;4,"",VLOOKUP(CONCATENATE(O252," ",(P252-3)),$W$2:AA252,5,0)),IF(P252&lt;&gt;3,"",VLOOKUP(CONCATENATE(O252," ",(P252-2)),$W$2:AA252,5,0)))</f>
        <v/>
      </c>
      <c r="Y252" s="40" t="str">
        <f>IF(H252="M",IF(P252&lt;&gt;4,"",VLOOKUP(CONCATENATE(O252," ",(P252-2)),$W$2:AA252,5,0)),IF(P252&lt;&gt;3,"",VLOOKUP(CONCATENATE(O252," ",(P252-1)),$W$2:AA252,5,0)))</f>
        <v/>
      </c>
      <c r="Z252" s="40" t="str">
        <f>IF(H252="M",IF(P252&lt;&gt;4,"",VLOOKUP(CONCATENATE(O252," ",(P252-1)),$W$2:AA252,5,0)),IF(P252&lt;&gt;3,"",VLOOKUP(CONCATENATE(O252," ",(P252)),$W$2:AA252,5,0)))</f>
        <v/>
      </c>
      <c r="AA252" s="40" t="str">
        <f t="shared" si="39"/>
        <v/>
      </c>
    </row>
    <row r="253" spans="1:27" x14ac:dyDescent="0.3">
      <c r="A253" s="78" t="str">
        <f t="shared" si="32"/>
        <v/>
      </c>
      <c r="B253" s="78" t="str">
        <f t="shared" si="33"/>
        <v/>
      </c>
      <c r="C253" s="1">
        <v>252</v>
      </c>
      <c r="E253" s="73"/>
      <c r="F253" t="str">
        <f>IF(D253="","",VLOOKUP(D253,ENTRANTS!$A$1:$H$1000,2,0))</f>
        <v/>
      </c>
      <c r="G253" t="str">
        <f>IF(D253="","",VLOOKUP(D253,ENTRANTS!$A$1:$H$1000,3,0))</f>
        <v/>
      </c>
      <c r="H253" s="1" t="str">
        <f>IF(D253="","",LEFT(VLOOKUP(D253,ENTRANTS!$A$1:$H$1000,5,0),1))</f>
        <v/>
      </c>
      <c r="I253" s="1" t="str">
        <f>IF(D253="","",COUNTIF($H$2:H253,H253))</f>
        <v/>
      </c>
      <c r="J253" s="1" t="str">
        <f>IF(D253="","",VLOOKUP(D253,ENTRANTS!$A$1:$H$1000,4,0))</f>
        <v/>
      </c>
      <c r="K253" s="1" t="str">
        <f>IF(D253="","",COUNTIF($J$2:J253,J253))</f>
        <v/>
      </c>
      <c r="L253" t="str">
        <f>IF(D253="","",VLOOKUP(D253,ENTRANTS!$A$1:$H$1000,6,0))</f>
        <v/>
      </c>
      <c r="M253" s="99" t="str">
        <f t="shared" si="36"/>
        <v/>
      </c>
      <c r="N253" s="38"/>
      <c r="O253" s="5" t="str">
        <f t="shared" si="37"/>
        <v/>
      </c>
      <c r="P253" s="6" t="str">
        <f>IF(D253="","",COUNTIF($O$2:O253,O253))</f>
        <v/>
      </c>
      <c r="Q253" s="7" t="str">
        <f t="shared" si="40"/>
        <v/>
      </c>
      <c r="R253" s="42" t="str">
        <f>IF(AND(P253=4,H253="M",NOT(L253="Unattached")),SUMIF(O$2:O253,O253,I$2:I253),"")</f>
        <v/>
      </c>
      <c r="S253" s="7" t="str">
        <f t="shared" si="41"/>
        <v/>
      </c>
      <c r="T253" s="42" t="str">
        <f>IF(AND(P253=3,H253="F",NOT(L253="Unattached")),SUMIF(O$2:O253,O253,I$2:I253),"")</f>
        <v/>
      </c>
      <c r="U253" s="8" t="str">
        <f t="shared" si="34"/>
        <v/>
      </c>
      <c r="V253" s="8" t="str">
        <f t="shared" si="38"/>
        <v/>
      </c>
      <c r="W253" s="40" t="str">
        <f t="shared" si="35"/>
        <v xml:space="preserve"> </v>
      </c>
      <c r="X253" s="40" t="str">
        <f>IF(H253="M",IF(P253&lt;&gt;4,"",VLOOKUP(CONCATENATE(O253," ",(P253-3)),$W$2:AA253,5,0)),IF(P253&lt;&gt;3,"",VLOOKUP(CONCATENATE(O253," ",(P253-2)),$W$2:AA253,5,0)))</f>
        <v/>
      </c>
      <c r="Y253" s="40" t="str">
        <f>IF(H253="M",IF(P253&lt;&gt;4,"",VLOOKUP(CONCATENATE(O253," ",(P253-2)),$W$2:AA253,5,0)),IF(P253&lt;&gt;3,"",VLOOKUP(CONCATENATE(O253," ",(P253-1)),$W$2:AA253,5,0)))</f>
        <v/>
      </c>
      <c r="Z253" s="40" t="str">
        <f>IF(H253="M",IF(P253&lt;&gt;4,"",VLOOKUP(CONCATENATE(O253," ",(P253-1)),$W$2:AA253,5,0)),IF(P253&lt;&gt;3,"",VLOOKUP(CONCATENATE(O253," ",(P253)),$W$2:AA253,5,0)))</f>
        <v/>
      </c>
      <c r="AA253" s="40" t="str">
        <f t="shared" si="39"/>
        <v/>
      </c>
    </row>
    <row r="254" spans="1:27" x14ac:dyDescent="0.3">
      <c r="A254" s="78" t="str">
        <f t="shared" si="32"/>
        <v/>
      </c>
      <c r="B254" s="78" t="str">
        <f t="shared" si="33"/>
        <v/>
      </c>
      <c r="C254" s="1">
        <v>253</v>
      </c>
      <c r="E254" s="73"/>
      <c r="F254" t="str">
        <f>IF(D254="","",VLOOKUP(D254,ENTRANTS!$A$1:$H$1000,2,0))</f>
        <v/>
      </c>
      <c r="G254" t="str">
        <f>IF(D254="","",VLOOKUP(D254,ENTRANTS!$A$1:$H$1000,3,0))</f>
        <v/>
      </c>
      <c r="H254" s="1" t="str">
        <f>IF(D254="","",LEFT(VLOOKUP(D254,ENTRANTS!$A$1:$H$1000,5,0),1))</f>
        <v/>
      </c>
      <c r="I254" s="1" t="str">
        <f>IF(D254="","",COUNTIF($H$2:H254,H254))</f>
        <v/>
      </c>
      <c r="J254" s="1" t="str">
        <f>IF(D254="","",VLOOKUP(D254,ENTRANTS!$A$1:$H$1000,4,0))</f>
        <v/>
      </c>
      <c r="K254" s="1" t="str">
        <f>IF(D254="","",COUNTIF($J$2:J254,J254))</f>
        <v/>
      </c>
      <c r="L254" t="str">
        <f>IF(D254="","",VLOOKUP(D254,ENTRANTS!$A$1:$H$1000,6,0))</f>
        <v/>
      </c>
      <c r="M254" s="99" t="str">
        <f t="shared" si="36"/>
        <v/>
      </c>
      <c r="N254" s="38"/>
      <c r="O254" s="5" t="str">
        <f t="shared" si="37"/>
        <v/>
      </c>
      <c r="P254" s="6" t="str">
        <f>IF(D254="","",COUNTIF($O$2:O254,O254))</f>
        <v/>
      </c>
      <c r="Q254" s="7" t="str">
        <f t="shared" si="40"/>
        <v/>
      </c>
      <c r="R254" s="42" t="str">
        <f>IF(AND(P254=4,H254="M",NOT(L254="Unattached")),SUMIF(O$2:O254,O254,I$2:I254),"")</f>
        <v/>
      </c>
      <c r="S254" s="7" t="str">
        <f t="shared" si="41"/>
        <v/>
      </c>
      <c r="T254" s="42" t="str">
        <f>IF(AND(P254=3,H254="F",NOT(L254="Unattached")),SUMIF(O$2:O254,O254,I$2:I254),"")</f>
        <v/>
      </c>
      <c r="U254" s="8" t="str">
        <f t="shared" si="34"/>
        <v/>
      </c>
      <c r="V254" s="8" t="str">
        <f t="shared" si="38"/>
        <v/>
      </c>
      <c r="W254" s="40" t="str">
        <f t="shared" si="35"/>
        <v xml:space="preserve"> </v>
      </c>
      <c r="X254" s="40" t="str">
        <f>IF(H254="M",IF(P254&lt;&gt;4,"",VLOOKUP(CONCATENATE(O254," ",(P254-3)),$W$2:AA254,5,0)),IF(P254&lt;&gt;3,"",VLOOKUP(CONCATENATE(O254," ",(P254-2)),$W$2:AA254,5,0)))</f>
        <v/>
      </c>
      <c r="Y254" s="40" t="str">
        <f>IF(H254="M",IF(P254&lt;&gt;4,"",VLOOKUP(CONCATENATE(O254," ",(P254-2)),$W$2:AA254,5,0)),IF(P254&lt;&gt;3,"",VLOOKUP(CONCATENATE(O254," ",(P254-1)),$W$2:AA254,5,0)))</f>
        <v/>
      </c>
      <c r="Z254" s="40" t="str">
        <f>IF(H254="M",IF(P254&lt;&gt;4,"",VLOOKUP(CONCATENATE(O254," ",(P254-1)),$W$2:AA254,5,0)),IF(P254&lt;&gt;3,"",VLOOKUP(CONCATENATE(O254," ",(P254)),$W$2:AA254,5,0)))</f>
        <v/>
      </c>
      <c r="AA254" s="40" t="str">
        <f t="shared" si="39"/>
        <v/>
      </c>
    </row>
    <row r="255" spans="1:27" x14ac:dyDescent="0.3">
      <c r="A255" s="78" t="str">
        <f t="shared" si="32"/>
        <v/>
      </c>
      <c r="B255" s="78" t="str">
        <f t="shared" si="33"/>
        <v/>
      </c>
      <c r="C255" s="1">
        <v>254</v>
      </c>
      <c r="E255" s="73"/>
      <c r="F255" t="str">
        <f>IF(D255="","",VLOOKUP(D255,ENTRANTS!$A$1:$H$1000,2,0))</f>
        <v/>
      </c>
      <c r="G255" t="str">
        <f>IF(D255="","",VLOOKUP(D255,ENTRANTS!$A$1:$H$1000,3,0))</f>
        <v/>
      </c>
      <c r="H255" s="1" t="str">
        <f>IF(D255="","",LEFT(VLOOKUP(D255,ENTRANTS!$A$1:$H$1000,5,0),1))</f>
        <v/>
      </c>
      <c r="I255" s="1" t="str">
        <f>IF(D255="","",COUNTIF($H$2:H255,H255))</f>
        <v/>
      </c>
      <c r="J255" s="1" t="str">
        <f>IF(D255="","",VLOOKUP(D255,ENTRANTS!$A$1:$H$1000,4,0))</f>
        <v/>
      </c>
      <c r="K255" s="1" t="str">
        <f>IF(D255="","",COUNTIF($J$2:J255,J255))</f>
        <v/>
      </c>
      <c r="L255" t="str">
        <f>IF(D255="","",VLOOKUP(D255,ENTRANTS!$A$1:$H$1000,6,0))</f>
        <v/>
      </c>
      <c r="M255" s="99" t="str">
        <f t="shared" si="36"/>
        <v/>
      </c>
      <c r="N255" s="38"/>
      <c r="O255" s="5" t="str">
        <f t="shared" si="37"/>
        <v/>
      </c>
      <c r="P255" s="6" t="str">
        <f>IF(D255="","",COUNTIF($O$2:O255,O255))</f>
        <v/>
      </c>
      <c r="Q255" s="7" t="str">
        <f t="shared" si="40"/>
        <v/>
      </c>
      <c r="R255" s="42" t="str">
        <f>IF(AND(P255=4,H255="M",NOT(L255="Unattached")),SUMIF(O$2:O255,O255,I$2:I255),"")</f>
        <v/>
      </c>
      <c r="S255" s="7" t="str">
        <f t="shared" si="41"/>
        <v/>
      </c>
      <c r="T255" s="42" t="str">
        <f>IF(AND(P255=3,H255="F",NOT(L255="Unattached")),SUMIF(O$2:O255,O255,I$2:I255),"")</f>
        <v/>
      </c>
      <c r="U255" s="8" t="str">
        <f t="shared" si="34"/>
        <v/>
      </c>
      <c r="V255" s="8" t="str">
        <f t="shared" si="38"/>
        <v/>
      </c>
      <c r="W255" s="40" t="str">
        <f t="shared" si="35"/>
        <v xml:space="preserve"> </v>
      </c>
      <c r="X255" s="40" t="str">
        <f>IF(H255="M",IF(P255&lt;&gt;4,"",VLOOKUP(CONCATENATE(O255," ",(P255-3)),$W$2:AA255,5,0)),IF(P255&lt;&gt;3,"",VLOOKUP(CONCATENATE(O255," ",(P255-2)),$W$2:AA255,5,0)))</f>
        <v/>
      </c>
      <c r="Y255" s="40" t="str">
        <f>IF(H255="M",IF(P255&lt;&gt;4,"",VLOOKUP(CONCATENATE(O255," ",(P255-2)),$W$2:AA255,5,0)),IF(P255&lt;&gt;3,"",VLOOKUP(CONCATENATE(O255," ",(P255-1)),$W$2:AA255,5,0)))</f>
        <v/>
      </c>
      <c r="Z255" s="40" t="str">
        <f>IF(H255="M",IF(P255&lt;&gt;4,"",VLOOKUP(CONCATENATE(O255," ",(P255-1)),$W$2:AA255,5,0)),IF(P255&lt;&gt;3,"",VLOOKUP(CONCATENATE(O255," ",(P255)),$W$2:AA255,5,0)))</f>
        <v/>
      </c>
      <c r="AA255" s="40" t="str">
        <f t="shared" si="39"/>
        <v/>
      </c>
    </row>
    <row r="256" spans="1:27" x14ac:dyDescent="0.3">
      <c r="A256" s="78" t="str">
        <f t="shared" si="32"/>
        <v/>
      </c>
      <c r="B256" s="78" t="str">
        <f t="shared" si="33"/>
        <v/>
      </c>
      <c r="C256" s="1">
        <v>255</v>
      </c>
      <c r="E256" s="73"/>
      <c r="F256" t="str">
        <f>IF(D256="","",VLOOKUP(D256,ENTRANTS!$A$1:$H$1000,2,0))</f>
        <v/>
      </c>
      <c r="G256" t="str">
        <f>IF(D256="","",VLOOKUP(D256,ENTRANTS!$A$1:$H$1000,3,0))</f>
        <v/>
      </c>
      <c r="H256" s="1" t="str">
        <f>IF(D256="","",LEFT(VLOOKUP(D256,ENTRANTS!$A$1:$H$1000,5,0),1))</f>
        <v/>
      </c>
      <c r="I256" s="1" t="str">
        <f>IF(D256="","",COUNTIF($H$2:H256,H256))</f>
        <v/>
      </c>
      <c r="J256" s="1" t="str">
        <f>IF(D256="","",VLOOKUP(D256,ENTRANTS!$A$1:$H$1000,4,0))</f>
        <v/>
      </c>
      <c r="K256" s="1" t="str">
        <f>IF(D256="","",COUNTIF($J$2:J256,J256))</f>
        <v/>
      </c>
      <c r="L256" t="str">
        <f>IF(D256="","",VLOOKUP(D256,ENTRANTS!$A$1:$H$1000,6,0))</f>
        <v/>
      </c>
      <c r="M256" s="99" t="str">
        <f t="shared" si="36"/>
        <v/>
      </c>
      <c r="N256" s="38"/>
      <c r="O256" s="5" t="str">
        <f t="shared" si="37"/>
        <v/>
      </c>
      <c r="P256" s="6" t="str">
        <f>IF(D256="","",COUNTIF($O$2:O256,O256))</f>
        <v/>
      </c>
      <c r="Q256" s="7" t="str">
        <f t="shared" si="40"/>
        <v/>
      </c>
      <c r="R256" s="42" t="str">
        <f>IF(AND(P256=4,H256="M",NOT(L256="Unattached")),SUMIF(O$2:O256,O256,I$2:I256),"")</f>
        <v/>
      </c>
      <c r="S256" s="7" t="str">
        <f t="shared" si="41"/>
        <v/>
      </c>
      <c r="T256" s="42" t="str">
        <f>IF(AND(P256=3,H256="F",NOT(L256="Unattached")),SUMIF(O$2:O256,O256,I$2:I256),"")</f>
        <v/>
      </c>
      <c r="U256" s="8" t="str">
        <f t="shared" si="34"/>
        <v/>
      </c>
      <c r="V256" s="8" t="str">
        <f t="shared" si="38"/>
        <v/>
      </c>
      <c r="W256" s="40" t="str">
        <f t="shared" si="35"/>
        <v xml:space="preserve"> </v>
      </c>
      <c r="X256" s="40" t="str">
        <f>IF(H256="M",IF(P256&lt;&gt;4,"",VLOOKUP(CONCATENATE(O256," ",(P256-3)),$W$2:AA256,5,0)),IF(P256&lt;&gt;3,"",VLOOKUP(CONCATENATE(O256," ",(P256-2)),$W$2:AA256,5,0)))</f>
        <v/>
      </c>
      <c r="Y256" s="40" t="str">
        <f>IF(H256="M",IF(P256&lt;&gt;4,"",VLOOKUP(CONCATENATE(O256," ",(P256-2)),$W$2:AA256,5,0)),IF(P256&lt;&gt;3,"",VLOOKUP(CONCATENATE(O256," ",(P256-1)),$W$2:AA256,5,0)))</f>
        <v/>
      </c>
      <c r="Z256" s="40" t="str">
        <f>IF(H256="M",IF(P256&lt;&gt;4,"",VLOOKUP(CONCATENATE(O256," ",(P256-1)),$W$2:AA256,5,0)),IF(P256&lt;&gt;3,"",VLOOKUP(CONCATENATE(O256," ",(P256)),$W$2:AA256,5,0)))</f>
        <v/>
      </c>
      <c r="AA256" s="40" t="str">
        <f t="shared" si="39"/>
        <v/>
      </c>
    </row>
    <row r="257" spans="1:27" x14ac:dyDescent="0.3">
      <c r="A257" s="78" t="str">
        <f t="shared" si="32"/>
        <v/>
      </c>
      <c r="B257" s="78" t="str">
        <f t="shared" si="33"/>
        <v/>
      </c>
      <c r="C257" s="1">
        <v>256</v>
      </c>
      <c r="E257" s="73"/>
      <c r="F257" t="str">
        <f>IF(D257="","",VLOOKUP(D257,ENTRANTS!$A$1:$H$1000,2,0))</f>
        <v/>
      </c>
      <c r="G257" t="str">
        <f>IF(D257="","",VLOOKUP(D257,ENTRANTS!$A$1:$H$1000,3,0))</f>
        <v/>
      </c>
      <c r="H257" s="1" t="str">
        <f>IF(D257="","",LEFT(VLOOKUP(D257,ENTRANTS!$A$1:$H$1000,5,0),1))</f>
        <v/>
      </c>
      <c r="I257" s="1" t="str">
        <f>IF(D257="","",COUNTIF($H$2:H257,H257))</f>
        <v/>
      </c>
      <c r="J257" s="1" t="str">
        <f>IF(D257="","",VLOOKUP(D257,ENTRANTS!$A$1:$H$1000,4,0))</f>
        <v/>
      </c>
      <c r="K257" s="1" t="str">
        <f>IF(D257="","",COUNTIF($J$2:J257,J257))</f>
        <v/>
      </c>
      <c r="L257" t="str">
        <f>IF(D257="","",VLOOKUP(D257,ENTRANTS!$A$1:$H$1000,6,0))</f>
        <v/>
      </c>
      <c r="M257" s="99" t="str">
        <f t="shared" si="36"/>
        <v/>
      </c>
      <c r="N257" s="38"/>
      <c r="O257" s="5" t="str">
        <f t="shared" si="37"/>
        <v/>
      </c>
      <c r="P257" s="6" t="str">
        <f>IF(D257="","",COUNTIF($O$2:O257,O257))</f>
        <v/>
      </c>
      <c r="Q257" s="7" t="str">
        <f t="shared" si="40"/>
        <v/>
      </c>
      <c r="R257" s="42" t="str">
        <f>IF(AND(P257=4,H257="M",NOT(L257="Unattached")),SUMIF(O$2:O257,O257,I$2:I257),"")</f>
        <v/>
      </c>
      <c r="S257" s="7" t="str">
        <f t="shared" si="41"/>
        <v/>
      </c>
      <c r="T257" s="42" t="str">
        <f>IF(AND(P257=3,H257="F",NOT(L257="Unattached")),SUMIF(O$2:O257,O257,I$2:I257),"")</f>
        <v/>
      </c>
      <c r="U257" s="8" t="str">
        <f t="shared" si="34"/>
        <v/>
      </c>
      <c r="V257" s="8" t="str">
        <f t="shared" si="38"/>
        <v/>
      </c>
      <c r="W257" s="40" t="str">
        <f t="shared" si="35"/>
        <v xml:space="preserve"> </v>
      </c>
      <c r="X257" s="40" t="str">
        <f>IF(H257="M",IF(P257&lt;&gt;4,"",VLOOKUP(CONCATENATE(O257," ",(P257-3)),$W$2:AA257,5,0)),IF(P257&lt;&gt;3,"",VLOOKUP(CONCATENATE(O257," ",(P257-2)),$W$2:AA257,5,0)))</f>
        <v/>
      </c>
      <c r="Y257" s="40" t="str">
        <f>IF(H257="M",IF(P257&lt;&gt;4,"",VLOOKUP(CONCATENATE(O257," ",(P257-2)),$W$2:AA257,5,0)),IF(P257&lt;&gt;3,"",VLOOKUP(CONCATENATE(O257," ",(P257-1)),$W$2:AA257,5,0)))</f>
        <v/>
      </c>
      <c r="Z257" s="40" t="str">
        <f>IF(H257="M",IF(P257&lt;&gt;4,"",VLOOKUP(CONCATENATE(O257," ",(P257-1)),$W$2:AA257,5,0)),IF(P257&lt;&gt;3,"",VLOOKUP(CONCATENATE(O257," ",(P257)),$W$2:AA257,5,0)))</f>
        <v/>
      </c>
      <c r="AA257" s="40" t="str">
        <f t="shared" si="39"/>
        <v/>
      </c>
    </row>
    <row r="258" spans="1:27" x14ac:dyDescent="0.3">
      <c r="A258" s="78" t="str">
        <f t="shared" ref="A258:A321" si="42">IF(C258&lt;1,"",CONCATENATE(H258,I258))</f>
        <v/>
      </c>
      <c r="B258" s="78" t="str">
        <f t="shared" ref="B258:B321" si="43">IF(C258&lt;1,"",CONCATENATE(J258,K258))</f>
        <v/>
      </c>
      <c r="C258" s="1">
        <v>257</v>
      </c>
      <c r="E258" s="73"/>
      <c r="F258" t="str">
        <f>IF(D258="","",VLOOKUP(D258,ENTRANTS!$A$1:$H$1000,2,0))</f>
        <v/>
      </c>
      <c r="G258" t="str">
        <f>IF(D258="","",VLOOKUP(D258,ENTRANTS!$A$1:$H$1000,3,0))</f>
        <v/>
      </c>
      <c r="H258" s="1" t="str">
        <f>IF(D258="","",LEFT(VLOOKUP(D258,ENTRANTS!$A$1:$H$1000,5,0),1))</f>
        <v/>
      </c>
      <c r="I258" s="1" t="str">
        <f>IF(D258="","",COUNTIF($H$2:H258,H258))</f>
        <v/>
      </c>
      <c r="J258" s="1" t="str">
        <f>IF(D258="","",VLOOKUP(D258,ENTRANTS!$A$1:$H$1000,4,0))</f>
        <v/>
      </c>
      <c r="K258" s="1" t="str">
        <f>IF(D258="","",COUNTIF($J$2:J258,J258))</f>
        <v/>
      </c>
      <c r="L258" t="str">
        <f>IF(D258="","",VLOOKUP(D258,ENTRANTS!$A$1:$H$1000,6,0))</f>
        <v/>
      </c>
      <c r="M258" s="99" t="str">
        <f t="shared" si="36"/>
        <v/>
      </c>
      <c r="N258" s="38"/>
      <c r="O258" s="5" t="str">
        <f t="shared" si="37"/>
        <v/>
      </c>
      <c r="P258" s="6" t="str">
        <f>IF(D258="","",COUNTIF($O$2:O258,O258))</f>
        <v/>
      </c>
      <c r="Q258" s="7" t="str">
        <f t="shared" si="40"/>
        <v/>
      </c>
      <c r="R258" s="42" t="str">
        <f>IF(AND(P258=4,H258="M",NOT(L258="Unattached")),SUMIF(O$2:O258,O258,I$2:I258),"")</f>
        <v/>
      </c>
      <c r="S258" s="7" t="str">
        <f t="shared" si="41"/>
        <v/>
      </c>
      <c r="T258" s="42" t="str">
        <f>IF(AND(P258=3,H258="F",NOT(L258="Unattached")),SUMIF(O$2:O258,O258,I$2:I258),"")</f>
        <v/>
      </c>
      <c r="U258" s="8" t="str">
        <f t="shared" ref="U258:U321" si="44">IF(AND(L258&lt;&gt;"Unattached",OR(Q258&lt;&gt;"",S258&lt;&gt;"")),L258,"")</f>
        <v/>
      </c>
      <c r="V258" s="8" t="str">
        <f t="shared" si="38"/>
        <v/>
      </c>
      <c r="W258" s="40" t="str">
        <f t="shared" ref="W258:W321" si="45">CONCATENATE(O258," ",P258)</f>
        <v xml:space="preserve"> </v>
      </c>
      <c r="X258" s="40" t="str">
        <f>IF(H258="M",IF(P258&lt;&gt;4,"",VLOOKUP(CONCATENATE(O258," ",(P258-3)),$W$2:AA258,5,0)),IF(P258&lt;&gt;3,"",VLOOKUP(CONCATENATE(O258," ",(P258-2)),$W$2:AA258,5,0)))</f>
        <v/>
      </c>
      <c r="Y258" s="40" t="str">
        <f>IF(H258="M",IF(P258&lt;&gt;4,"",VLOOKUP(CONCATENATE(O258," ",(P258-2)),$W$2:AA258,5,0)),IF(P258&lt;&gt;3,"",VLOOKUP(CONCATENATE(O258," ",(P258-1)),$W$2:AA258,5,0)))</f>
        <v/>
      </c>
      <c r="Z258" s="40" t="str">
        <f>IF(H258="M",IF(P258&lt;&gt;4,"",VLOOKUP(CONCATENATE(O258," ",(P258-1)),$W$2:AA258,5,0)),IF(P258&lt;&gt;3,"",VLOOKUP(CONCATENATE(O258," ",(P258)),$W$2:AA258,5,0)))</f>
        <v/>
      </c>
      <c r="AA258" s="40" t="str">
        <f t="shared" si="39"/>
        <v/>
      </c>
    </row>
    <row r="259" spans="1:27" x14ac:dyDescent="0.3">
      <c r="A259" s="78" t="str">
        <f t="shared" si="42"/>
        <v/>
      </c>
      <c r="B259" s="78" t="str">
        <f t="shared" si="43"/>
        <v/>
      </c>
      <c r="C259" s="1">
        <v>258</v>
      </c>
      <c r="E259" s="73"/>
      <c r="F259" t="str">
        <f>IF(D259="","",VLOOKUP(D259,ENTRANTS!$A$1:$H$1000,2,0))</f>
        <v/>
      </c>
      <c r="G259" t="str">
        <f>IF(D259="","",VLOOKUP(D259,ENTRANTS!$A$1:$H$1000,3,0))</f>
        <v/>
      </c>
      <c r="H259" s="1" t="str">
        <f>IF(D259="","",LEFT(VLOOKUP(D259,ENTRANTS!$A$1:$H$1000,5,0),1))</f>
        <v/>
      </c>
      <c r="I259" s="1" t="str">
        <f>IF(D259="","",COUNTIF($H$2:H259,H259))</f>
        <v/>
      </c>
      <c r="J259" s="1" t="str">
        <f>IF(D259="","",VLOOKUP(D259,ENTRANTS!$A$1:$H$1000,4,0))</f>
        <v/>
      </c>
      <c r="K259" s="1" t="str">
        <f>IF(D259="","",COUNTIF($J$2:J259,J259))</f>
        <v/>
      </c>
      <c r="L259" t="str">
        <f>IF(D259="","",VLOOKUP(D259,ENTRANTS!$A$1:$H$1000,6,0))</f>
        <v/>
      </c>
      <c r="M259" s="99" t="str">
        <f t="shared" ref="M259:M322" si="46">IF(D259&lt;1,"",IF(COUNTIF($D$2:$D$501,D259)=1,"","DUPLICATE"))</f>
        <v/>
      </c>
      <c r="N259" s="38"/>
      <c r="O259" s="5" t="str">
        <f t="shared" ref="O259:O322" si="47">IF(D259="","",CONCATENATE(H259," ",L259))</f>
        <v/>
      </c>
      <c r="P259" s="6" t="str">
        <f>IF(D259="","",COUNTIF($O$2:O259,O259))</f>
        <v/>
      </c>
      <c r="Q259" s="7" t="str">
        <f t="shared" si="40"/>
        <v/>
      </c>
      <c r="R259" s="42" t="str">
        <f>IF(AND(P259=4,H259="M",NOT(L259="Unattached")),SUMIF(O$2:O259,O259,I$2:I259),"")</f>
        <v/>
      </c>
      <c r="S259" s="7" t="str">
        <f t="shared" si="41"/>
        <v/>
      </c>
      <c r="T259" s="42" t="str">
        <f>IF(AND(P259=3,H259="F",NOT(L259="Unattached")),SUMIF(O$2:O259,O259,I$2:I259),"")</f>
        <v/>
      </c>
      <c r="U259" s="8" t="str">
        <f t="shared" si="44"/>
        <v/>
      </c>
      <c r="V259" s="8" t="str">
        <f t="shared" ref="V259:V322" si="48">IF(U259="","",IF(H259="M",CONCATENATE(U259," (",X259,", ",Y259,", ",Z259,", ",AA259,")"),CONCATENATE(U259," (",X259,", ",Y259,", ",Z259,")")))</f>
        <v/>
      </c>
      <c r="W259" s="40" t="str">
        <f t="shared" si="45"/>
        <v xml:space="preserve"> </v>
      </c>
      <c r="X259" s="40" t="str">
        <f>IF(H259="M",IF(P259&lt;&gt;4,"",VLOOKUP(CONCATENATE(O259," ",(P259-3)),$W$2:AA259,5,0)),IF(P259&lt;&gt;3,"",VLOOKUP(CONCATENATE(O259," ",(P259-2)),$W$2:AA259,5,0)))</f>
        <v/>
      </c>
      <c r="Y259" s="40" t="str">
        <f>IF(H259="M",IF(P259&lt;&gt;4,"",VLOOKUP(CONCATENATE(O259," ",(P259-2)),$W$2:AA259,5,0)),IF(P259&lt;&gt;3,"",VLOOKUP(CONCATENATE(O259," ",(P259-1)),$W$2:AA259,5,0)))</f>
        <v/>
      </c>
      <c r="Z259" s="40" t="str">
        <f>IF(H259="M",IF(P259&lt;&gt;4,"",VLOOKUP(CONCATENATE(O259," ",(P259-1)),$W$2:AA259,5,0)),IF(P259&lt;&gt;3,"",VLOOKUP(CONCATENATE(O259," ",(P259)),$W$2:AA259,5,0)))</f>
        <v/>
      </c>
      <c r="AA259" s="40" t="str">
        <f t="shared" ref="AA259:AA322" si="49">IF(AND(L259&lt;&gt;"Unattached",P259&lt;=4),CONCATENATE(F259," ",G259),"")</f>
        <v/>
      </c>
    </row>
    <row r="260" spans="1:27" x14ac:dyDescent="0.3">
      <c r="A260" s="78" t="str">
        <f t="shared" si="42"/>
        <v/>
      </c>
      <c r="B260" s="78" t="str">
        <f t="shared" si="43"/>
        <v/>
      </c>
      <c r="C260" s="1">
        <v>259</v>
      </c>
      <c r="E260" s="73"/>
      <c r="F260" t="str">
        <f>IF(D260="","",VLOOKUP(D260,ENTRANTS!$A$1:$H$1000,2,0))</f>
        <v/>
      </c>
      <c r="G260" t="str">
        <f>IF(D260="","",VLOOKUP(D260,ENTRANTS!$A$1:$H$1000,3,0))</f>
        <v/>
      </c>
      <c r="H260" s="1" t="str">
        <f>IF(D260="","",LEFT(VLOOKUP(D260,ENTRANTS!$A$1:$H$1000,5,0),1))</f>
        <v/>
      </c>
      <c r="I260" s="1" t="str">
        <f>IF(D260="","",COUNTIF($H$2:H260,H260))</f>
        <v/>
      </c>
      <c r="J260" s="1" t="str">
        <f>IF(D260="","",VLOOKUP(D260,ENTRANTS!$A$1:$H$1000,4,0))</f>
        <v/>
      </c>
      <c r="K260" s="1" t="str">
        <f>IF(D260="","",COUNTIF($J$2:J260,J260))</f>
        <v/>
      </c>
      <c r="L260" t="str">
        <f>IF(D260="","",VLOOKUP(D260,ENTRANTS!$A$1:$H$1000,6,0))</f>
        <v/>
      </c>
      <c r="M260" s="99" t="str">
        <f t="shared" si="46"/>
        <v/>
      </c>
      <c r="N260" s="38"/>
      <c r="O260" s="5" t="str">
        <f t="shared" si="47"/>
        <v/>
      </c>
      <c r="P260" s="6" t="str">
        <f>IF(D260="","",COUNTIF($O$2:O260,O260))</f>
        <v/>
      </c>
      <c r="Q260" s="7" t="str">
        <f t="shared" si="40"/>
        <v/>
      </c>
      <c r="R260" s="42" t="str">
        <f>IF(AND(P260=4,H260="M",NOT(L260="Unattached")),SUMIF(O$2:O260,O260,I$2:I260),"")</f>
        <v/>
      </c>
      <c r="S260" s="7" t="str">
        <f t="shared" si="41"/>
        <v/>
      </c>
      <c r="T260" s="42" t="str">
        <f>IF(AND(P260=3,H260="F",NOT(L260="Unattached")),SUMIF(O$2:O260,O260,I$2:I260),"")</f>
        <v/>
      </c>
      <c r="U260" s="8" t="str">
        <f t="shared" si="44"/>
        <v/>
      </c>
      <c r="V260" s="8" t="str">
        <f t="shared" si="48"/>
        <v/>
      </c>
      <c r="W260" s="40" t="str">
        <f t="shared" si="45"/>
        <v xml:space="preserve"> </v>
      </c>
      <c r="X260" s="40" t="str">
        <f>IF(H260="M",IF(P260&lt;&gt;4,"",VLOOKUP(CONCATENATE(O260," ",(P260-3)),$W$2:AA260,5,0)),IF(P260&lt;&gt;3,"",VLOOKUP(CONCATENATE(O260," ",(P260-2)),$W$2:AA260,5,0)))</f>
        <v/>
      </c>
      <c r="Y260" s="40" t="str">
        <f>IF(H260="M",IF(P260&lt;&gt;4,"",VLOOKUP(CONCATENATE(O260," ",(P260-2)),$W$2:AA260,5,0)),IF(P260&lt;&gt;3,"",VLOOKUP(CONCATENATE(O260," ",(P260-1)),$W$2:AA260,5,0)))</f>
        <v/>
      </c>
      <c r="Z260" s="40" t="str">
        <f>IF(H260="M",IF(P260&lt;&gt;4,"",VLOOKUP(CONCATENATE(O260," ",(P260-1)),$W$2:AA260,5,0)),IF(P260&lt;&gt;3,"",VLOOKUP(CONCATENATE(O260," ",(P260)),$W$2:AA260,5,0)))</f>
        <v/>
      </c>
      <c r="AA260" s="40" t="str">
        <f t="shared" si="49"/>
        <v/>
      </c>
    </row>
    <row r="261" spans="1:27" x14ac:dyDescent="0.3">
      <c r="A261" s="78" t="str">
        <f t="shared" si="42"/>
        <v/>
      </c>
      <c r="B261" s="78" t="str">
        <f t="shared" si="43"/>
        <v/>
      </c>
      <c r="C261" s="1">
        <v>260</v>
      </c>
      <c r="E261" s="73"/>
      <c r="F261" t="str">
        <f>IF(D261="","",VLOOKUP(D261,ENTRANTS!$A$1:$H$1000,2,0))</f>
        <v/>
      </c>
      <c r="G261" t="str">
        <f>IF(D261="","",VLOOKUP(D261,ENTRANTS!$A$1:$H$1000,3,0))</f>
        <v/>
      </c>
      <c r="H261" s="1" t="str">
        <f>IF(D261="","",LEFT(VLOOKUP(D261,ENTRANTS!$A$1:$H$1000,5,0),1))</f>
        <v/>
      </c>
      <c r="I261" s="1" t="str">
        <f>IF(D261="","",COUNTIF($H$2:H261,H261))</f>
        <v/>
      </c>
      <c r="J261" s="1" t="str">
        <f>IF(D261="","",VLOOKUP(D261,ENTRANTS!$A$1:$H$1000,4,0))</f>
        <v/>
      </c>
      <c r="K261" s="1" t="str">
        <f>IF(D261="","",COUNTIF($J$2:J261,J261))</f>
        <v/>
      </c>
      <c r="L261" t="str">
        <f>IF(D261="","",VLOOKUP(D261,ENTRANTS!$A$1:$H$1000,6,0))</f>
        <v/>
      </c>
      <c r="M261" s="99" t="str">
        <f t="shared" si="46"/>
        <v/>
      </c>
      <c r="N261" s="38"/>
      <c r="O261" s="5" t="str">
        <f t="shared" si="47"/>
        <v/>
      </c>
      <c r="P261" s="6" t="str">
        <f>IF(D261="","",COUNTIF($O$2:O261,O261))</f>
        <v/>
      </c>
      <c r="Q261" s="7" t="str">
        <f t="shared" si="40"/>
        <v/>
      </c>
      <c r="R261" s="42" t="str">
        <f>IF(AND(P261=4,H261="M",NOT(L261="Unattached")),SUMIF(O$2:O261,O261,I$2:I261),"")</f>
        <v/>
      </c>
      <c r="S261" s="7" t="str">
        <f t="shared" si="41"/>
        <v/>
      </c>
      <c r="T261" s="42" t="str">
        <f>IF(AND(P261=3,H261="F",NOT(L261="Unattached")),SUMIF(O$2:O261,O261,I$2:I261),"")</f>
        <v/>
      </c>
      <c r="U261" s="8" t="str">
        <f t="shared" si="44"/>
        <v/>
      </c>
      <c r="V261" s="8" t="str">
        <f t="shared" si="48"/>
        <v/>
      </c>
      <c r="W261" s="40" t="str">
        <f t="shared" si="45"/>
        <v xml:space="preserve"> </v>
      </c>
      <c r="X261" s="40" t="str">
        <f>IF(H261="M",IF(P261&lt;&gt;4,"",VLOOKUP(CONCATENATE(O261," ",(P261-3)),$W$2:AA261,5,0)),IF(P261&lt;&gt;3,"",VLOOKUP(CONCATENATE(O261," ",(P261-2)),$W$2:AA261,5,0)))</f>
        <v/>
      </c>
      <c r="Y261" s="40" t="str">
        <f>IF(H261="M",IF(P261&lt;&gt;4,"",VLOOKUP(CONCATENATE(O261," ",(P261-2)),$W$2:AA261,5,0)),IF(P261&lt;&gt;3,"",VLOOKUP(CONCATENATE(O261," ",(P261-1)),$W$2:AA261,5,0)))</f>
        <v/>
      </c>
      <c r="Z261" s="40" t="str">
        <f>IF(H261="M",IF(P261&lt;&gt;4,"",VLOOKUP(CONCATENATE(O261," ",(P261-1)),$W$2:AA261,5,0)),IF(P261&lt;&gt;3,"",VLOOKUP(CONCATENATE(O261," ",(P261)),$W$2:AA261,5,0)))</f>
        <v/>
      </c>
      <c r="AA261" s="40" t="str">
        <f t="shared" si="49"/>
        <v/>
      </c>
    </row>
    <row r="262" spans="1:27" x14ac:dyDescent="0.3">
      <c r="A262" s="78" t="str">
        <f t="shared" si="42"/>
        <v/>
      </c>
      <c r="B262" s="78" t="str">
        <f t="shared" si="43"/>
        <v/>
      </c>
      <c r="C262" s="1">
        <v>261</v>
      </c>
      <c r="E262" s="73"/>
      <c r="F262" t="str">
        <f>IF(D262="","",VLOOKUP(D262,ENTRANTS!$A$1:$H$1000,2,0))</f>
        <v/>
      </c>
      <c r="G262" t="str">
        <f>IF(D262="","",VLOOKUP(D262,ENTRANTS!$A$1:$H$1000,3,0))</f>
        <v/>
      </c>
      <c r="H262" s="1" t="str">
        <f>IF(D262="","",LEFT(VLOOKUP(D262,ENTRANTS!$A$1:$H$1000,5,0),1))</f>
        <v/>
      </c>
      <c r="I262" s="1" t="str">
        <f>IF(D262="","",COUNTIF($H$2:H262,H262))</f>
        <v/>
      </c>
      <c r="J262" s="1" t="str">
        <f>IF(D262="","",VLOOKUP(D262,ENTRANTS!$A$1:$H$1000,4,0))</f>
        <v/>
      </c>
      <c r="K262" s="1" t="str">
        <f>IF(D262="","",COUNTIF($J$2:J262,J262))</f>
        <v/>
      </c>
      <c r="L262" t="str">
        <f>IF(D262="","",VLOOKUP(D262,ENTRANTS!$A$1:$H$1000,6,0))</f>
        <v/>
      </c>
      <c r="M262" s="99" t="str">
        <f t="shared" si="46"/>
        <v/>
      </c>
      <c r="N262" s="38"/>
      <c r="O262" s="5" t="str">
        <f t="shared" si="47"/>
        <v/>
      </c>
      <c r="P262" s="6" t="str">
        <f>IF(D262="","",COUNTIF($O$2:O262,O262))</f>
        <v/>
      </c>
      <c r="Q262" s="7" t="str">
        <f t="shared" si="40"/>
        <v/>
      </c>
      <c r="R262" s="42" t="str">
        <f>IF(AND(P262=4,H262="M",NOT(L262="Unattached")),SUMIF(O$2:O262,O262,I$2:I262),"")</f>
        <v/>
      </c>
      <c r="S262" s="7" t="str">
        <f t="shared" si="41"/>
        <v/>
      </c>
      <c r="T262" s="42" t="str">
        <f>IF(AND(P262=3,H262="F",NOT(L262="Unattached")),SUMIF(O$2:O262,O262,I$2:I262),"")</f>
        <v/>
      </c>
      <c r="U262" s="8" t="str">
        <f t="shared" si="44"/>
        <v/>
      </c>
      <c r="V262" s="8" t="str">
        <f t="shared" si="48"/>
        <v/>
      </c>
      <c r="W262" s="40" t="str">
        <f t="shared" si="45"/>
        <v xml:space="preserve"> </v>
      </c>
      <c r="X262" s="40" t="str">
        <f>IF(H262="M",IF(P262&lt;&gt;4,"",VLOOKUP(CONCATENATE(O262," ",(P262-3)),$W$2:AA262,5,0)),IF(P262&lt;&gt;3,"",VLOOKUP(CONCATENATE(O262," ",(P262-2)),$W$2:AA262,5,0)))</f>
        <v/>
      </c>
      <c r="Y262" s="40" t="str">
        <f>IF(H262="M",IF(P262&lt;&gt;4,"",VLOOKUP(CONCATENATE(O262," ",(P262-2)),$W$2:AA262,5,0)),IF(P262&lt;&gt;3,"",VLOOKUP(CONCATENATE(O262," ",(P262-1)),$W$2:AA262,5,0)))</f>
        <v/>
      </c>
      <c r="Z262" s="40" t="str">
        <f>IF(H262="M",IF(P262&lt;&gt;4,"",VLOOKUP(CONCATENATE(O262," ",(P262-1)),$W$2:AA262,5,0)),IF(P262&lt;&gt;3,"",VLOOKUP(CONCATENATE(O262," ",(P262)),$W$2:AA262,5,0)))</f>
        <v/>
      </c>
      <c r="AA262" s="40" t="str">
        <f t="shared" si="49"/>
        <v/>
      </c>
    </row>
    <row r="263" spans="1:27" x14ac:dyDescent="0.3">
      <c r="A263" s="78" t="str">
        <f t="shared" si="42"/>
        <v/>
      </c>
      <c r="B263" s="78" t="str">
        <f t="shared" si="43"/>
        <v/>
      </c>
      <c r="C263" s="1">
        <v>262</v>
      </c>
      <c r="E263" s="73"/>
      <c r="F263" t="str">
        <f>IF(D263="","",VLOOKUP(D263,ENTRANTS!$A$1:$H$1000,2,0))</f>
        <v/>
      </c>
      <c r="G263" t="str">
        <f>IF(D263="","",VLOOKUP(D263,ENTRANTS!$A$1:$H$1000,3,0))</f>
        <v/>
      </c>
      <c r="H263" s="1" t="str">
        <f>IF(D263="","",LEFT(VLOOKUP(D263,ENTRANTS!$A$1:$H$1000,5,0),1))</f>
        <v/>
      </c>
      <c r="I263" s="1" t="str">
        <f>IF(D263="","",COUNTIF($H$2:H263,H263))</f>
        <v/>
      </c>
      <c r="J263" s="1" t="str">
        <f>IF(D263="","",VLOOKUP(D263,ENTRANTS!$A$1:$H$1000,4,0))</f>
        <v/>
      </c>
      <c r="K263" s="1" t="str">
        <f>IF(D263="","",COUNTIF($J$2:J263,J263))</f>
        <v/>
      </c>
      <c r="L263" t="str">
        <f>IF(D263="","",VLOOKUP(D263,ENTRANTS!$A$1:$H$1000,6,0))</f>
        <v/>
      </c>
      <c r="M263" s="99" t="str">
        <f t="shared" si="46"/>
        <v/>
      </c>
      <c r="N263" s="38"/>
      <c r="O263" s="5" t="str">
        <f t="shared" si="47"/>
        <v/>
      </c>
      <c r="P263" s="6" t="str">
        <f>IF(D263="","",COUNTIF($O$2:O263,O263))</f>
        <v/>
      </c>
      <c r="Q263" s="7" t="str">
        <f t="shared" si="40"/>
        <v/>
      </c>
      <c r="R263" s="42" t="str">
        <f>IF(AND(P263=4,H263="M",NOT(L263="Unattached")),SUMIF(O$2:O263,O263,I$2:I263),"")</f>
        <v/>
      </c>
      <c r="S263" s="7" t="str">
        <f t="shared" si="41"/>
        <v/>
      </c>
      <c r="T263" s="42" t="str">
        <f>IF(AND(P263=3,H263="F",NOT(L263="Unattached")),SUMIF(O$2:O263,O263,I$2:I263),"")</f>
        <v/>
      </c>
      <c r="U263" s="8" t="str">
        <f t="shared" si="44"/>
        <v/>
      </c>
      <c r="V263" s="8" t="str">
        <f t="shared" si="48"/>
        <v/>
      </c>
      <c r="W263" s="40" t="str">
        <f t="shared" si="45"/>
        <v xml:space="preserve"> </v>
      </c>
      <c r="X263" s="40" t="str">
        <f>IF(H263="M",IF(P263&lt;&gt;4,"",VLOOKUP(CONCATENATE(O263," ",(P263-3)),$W$2:AA263,5,0)),IF(P263&lt;&gt;3,"",VLOOKUP(CONCATENATE(O263," ",(P263-2)),$W$2:AA263,5,0)))</f>
        <v/>
      </c>
      <c r="Y263" s="40" t="str">
        <f>IF(H263="M",IF(P263&lt;&gt;4,"",VLOOKUP(CONCATENATE(O263," ",(P263-2)),$W$2:AA263,5,0)),IF(P263&lt;&gt;3,"",VLOOKUP(CONCATENATE(O263," ",(P263-1)),$W$2:AA263,5,0)))</f>
        <v/>
      </c>
      <c r="Z263" s="40" t="str">
        <f>IF(H263="M",IF(P263&lt;&gt;4,"",VLOOKUP(CONCATENATE(O263," ",(P263-1)),$W$2:AA263,5,0)),IF(P263&lt;&gt;3,"",VLOOKUP(CONCATENATE(O263," ",(P263)),$W$2:AA263,5,0)))</f>
        <v/>
      </c>
      <c r="AA263" s="40" t="str">
        <f t="shared" si="49"/>
        <v/>
      </c>
    </row>
    <row r="264" spans="1:27" x14ac:dyDescent="0.3">
      <c r="A264" s="78" t="str">
        <f t="shared" si="42"/>
        <v/>
      </c>
      <c r="B264" s="78" t="str">
        <f t="shared" si="43"/>
        <v/>
      </c>
      <c r="C264" s="1">
        <v>263</v>
      </c>
      <c r="E264" s="73"/>
      <c r="F264" t="str">
        <f>IF(D264="","",VLOOKUP(D264,ENTRANTS!$A$1:$H$1000,2,0))</f>
        <v/>
      </c>
      <c r="G264" t="str">
        <f>IF(D264="","",VLOOKUP(D264,ENTRANTS!$A$1:$H$1000,3,0))</f>
        <v/>
      </c>
      <c r="H264" s="1" t="str">
        <f>IF(D264="","",LEFT(VLOOKUP(D264,ENTRANTS!$A$1:$H$1000,5,0),1))</f>
        <v/>
      </c>
      <c r="I264" s="1" t="str">
        <f>IF(D264="","",COUNTIF($H$2:H264,H264))</f>
        <v/>
      </c>
      <c r="J264" s="1" t="str">
        <f>IF(D264="","",VLOOKUP(D264,ENTRANTS!$A$1:$H$1000,4,0))</f>
        <v/>
      </c>
      <c r="K264" s="1" t="str">
        <f>IF(D264="","",COUNTIF($J$2:J264,J264))</f>
        <v/>
      </c>
      <c r="L264" t="str">
        <f>IF(D264="","",VLOOKUP(D264,ENTRANTS!$A$1:$H$1000,6,0))</f>
        <v/>
      </c>
      <c r="M264" s="99" t="str">
        <f t="shared" si="46"/>
        <v/>
      </c>
      <c r="N264" s="38"/>
      <c r="O264" s="5" t="str">
        <f t="shared" si="47"/>
        <v/>
      </c>
      <c r="P264" s="6" t="str">
        <f>IF(D264="","",COUNTIF($O$2:O264,O264))</f>
        <v/>
      </c>
      <c r="Q264" s="7" t="str">
        <f t="shared" si="40"/>
        <v/>
      </c>
      <c r="R264" s="42" t="str">
        <f>IF(AND(P264=4,H264="M",NOT(L264="Unattached")),SUMIF(O$2:O264,O264,I$2:I264),"")</f>
        <v/>
      </c>
      <c r="S264" s="7" t="str">
        <f t="shared" si="41"/>
        <v/>
      </c>
      <c r="T264" s="42" t="str">
        <f>IF(AND(P264=3,H264="F",NOT(L264="Unattached")),SUMIF(O$2:O264,O264,I$2:I264),"")</f>
        <v/>
      </c>
      <c r="U264" s="8" t="str">
        <f t="shared" si="44"/>
        <v/>
      </c>
      <c r="V264" s="8" t="str">
        <f t="shared" si="48"/>
        <v/>
      </c>
      <c r="W264" s="40" t="str">
        <f t="shared" si="45"/>
        <v xml:space="preserve"> </v>
      </c>
      <c r="X264" s="40" t="str">
        <f>IF(H264="M",IF(P264&lt;&gt;4,"",VLOOKUP(CONCATENATE(O264," ",(P264-3)),$W$2:AA264,5,0)),IF(P264&lt;&gt;3,"",VLOOKUP(CONCATENATE(O264," ",(P264-2)),$W$2:AA264,5,0)))</f>
        <v/>
      </c>
      <c r="Y264" s="40" t="str">
        <f>IF(H264="M",IF(P264&lt;&gt;4,"",VLOOKUP(CONCATENATE(O264," ",(P264-2)),$W$2:AA264,5,0)),IF(P264&lt;&gt;3,"",VLOOKUP(CONCATENATE(O264," ",(P264-1)),$W$2:AA264,5,0)))</f>
        <v/>
      </c>
      <c r="Z264" s="40" t="str">
        <f>IF(H264="M",IF(P264&lt;&gt;4,"",VLOOKUP(CONCATENATE(O264," ",(P264-1)),$W$2:AA264,5,0)),IF(P264&lt;&gt;3,"",VLOOKUP(CONCATENATE(O264," ",(P264)),$W$2:AA264,5,0)))</f>
        <v/>
      </c>
      <c r="AA264" s="40" t="str">
        <f t="shared" si="49"/>
        <v/>
      </c>
    </row>
    <row r="265" spans="1:27" x14ac:dyDescent="0.3">
      <c r="A265" s="78" t="str">
        <f t="shared" si="42"/>
        <v/>
      </c>
      <c r="B265" s="78" t="str">
        <f t="shared" si="43"/>
        <v/>
      </c>
      <c r="C265" s="1">
        <v>264</v>
      </c>
      <c r="E265" s="73"/>
      <c r="F265" t="str">
        <f>IF(D265="","",VLOOKUP(D265,ENTRANTS!$A$1:$H$1000,2,0))</f>
        <v/>
      </c>
      <c r="G265" t="str">
        <f>IF(D265="","",VLOOKUP(D265,ENTRANTS!$A$1:$H$1000,3,0))</f>
        <v/>
      </c>
      <c r="H265" s="1" t="str">
        <f>IF(D265="","",LEFT(VLOOKUP(D265,ENTRANTS!$A$1:$H$1000,5,0),1))</f>
        <v/>
      </c>
      <c r="I265" s="1" t="str">
        <f>IF(D265="","",COUNTIF($H$2:H265,H265))</f>
        <v/>
      </c>
      <c r="J265" s="1" t="str">
        <f>IF(D265="","",VLOOKUP(D265,ENTRANTS!$A$1:$H$1000,4,0))</f>
        <v/>
      </c>
      <c r="K265" s="1" t="str">
        <f>IF(D265="","",COUNTIF($J$2:J265,J265))</f>
        <v/>
      </c>
      <c r="L265" t="str">
        <f>IF(D265="","",VLOOKUP(D265,ENTRANTS!$A$1:$H$1000,6,0))</f>
        <v/>
      </c>
      <c r="M265" s="99" t="str">
        <f t="shared" si="46"/>
        <v/>
      </c>
      <c r="N265" s="38"/>
      <c r="O265" s="5" t="str">
        <f t="shared" si="47"/>
        <v/>
      </c>
      <c r="P265" s="6" t="str">
        <f>IF(D265="","",COUNTIF($O$2:O265,O265))</f>
        <v/>
      </c>
      <c r="Q265" s="7" t="str">
        <f t="shared" si="40"/>
        <v/>
      </c>
      <c r="R265" s="42" t="str">
        <f>IF(AND(P265=4,H265="M",NOT(L265="Unattached")),SUMIF(O$2:O265,O265,I$2:I265),"")</f>
        <v/>
      </c>
      <c r="S265" s="7" t="str">
        <f t="shared" si="41"/>
        <v/>
      </c>
      <c r="T265" s="42" t="str">
        <f>IF(AND(P265=3,H265="F",NOT(L265="Unattached")),SUMIF(O$2:O265,O265,I$2:I265),"")</f>
        <v/>
      </c>
      <c r="U265" s="8" t="str">
        <f t="shared" si="44"/>
        <v/>
      </c>
      <c r="V265" s="8" t="str">
        <f t="shared" si="48"/>
        <v/>
      </c>
      <c r="W265" s="40" t="str">
        <f t="shared" si="45"/>
        <v xml:space="preserve"> </v>
      </c>
      <c r="X265" s="40" t="str">
        <f>IF(H265="M",IF(P265&lt;&gt;4,"",VLOOKUP(CONCATENATE(O265," ",(P265-3)),$W$2:AA265,5,0)),IF(P265&lt;&gt;3,"",VLOOKUP(CONCATENATE(O265," ",(P265-2)),$W$2:AA265,5,0)))</f>
        <v/>
      </c>
      <c r="Y265" s="40" t="str">
        <f>IF(H265="M",IF(P265&lt;&gt;4,"",VLOOKUP(CONCATENATE(O265," ",(P265-2)),$W$2:AA265,5,0)),IF(P265&lt;&gt;3,"",VLOOKUP(CONCATENATE(O265," ",(P265-1)),$W$2:AA265,5,0)))</f>
        <v/>
      </c>
      <c r="Z265" s="40" t="str">
        <f>IF(H265="M",IF(P265&lt;&gt;4,"",VLOOKUP(CONCATENATE(O265," ",(P265-1)),$W$2:AA265,5,0)),IF(P265&lt;&gt;3,"",VLOOKUP(CONCATENATE(O265," ",(P265)),$W$2:AA265,5,0)))</f>
        <v/>
      </c>
      <c r="AA265" s="40" t="str">
        <f t="shared" si="49"/>
        <v/>
      </c>
    </row>
    <row r="266" spans="1:27" x14ac:dyDescent="0.3">
      <c r="A266" s="78" t="str">
        <f t="shared" si="42"/>
        <v/>
      </c>
      <c r="B266" s="78" t="str">
        <f t="shared" si="43"/>
        <v/>
      </c>
      <c r="C266" s="1">
        <v>265</v>
      </c>
      <c r="E266" s="73"/>
      <c r="F266" t="str">
        <f>IF(D266="","",VLOOKUP(D266,ENTRANTS!$A$1:$H$1000,2,0))</f>
        <v/>
      </c>
      <c r="G266" t="str">
        <f>IF(D266="","",VLOOKUP(D266,ENTRANTS!$A$1:$H$1000,3,0))</f>
        <v/>
      </c>
      <c r="H266" s="1" t="str">
        <f>IF(D266="","",LEFT(VLOOKUP(D266,ENTRANTS!$A$1:$H$1000,5,0),1))</f>
        <v/>
      </c>
      <c r="I266" s="1" t="str">
        <f>IF(D266="","",COUNTIF($H$2:H266,H266))</f>
        <v/>
      </c>
      <c r="J266" s="1" t="str">
        <f>IF(D266="","",VLOOKUP(D266,ENTRANTS!$A$1:$H$1000,4,0))</f>
        <v/>
      </c>
      <c r="K266" s="1" t="str">
        <f>IF(D266="","",COUNTIF($J$2:J266,J266))</f>
        <v/>
      </c>
      <c r="L266" t="str">
        <f>IF(D266="","",VLOOKUP(D266,ENTRANTS!$A$1:$H$1000,6,0))</f>
        <v/>
      </c>
      <c r="M266" s="99" t="str">
        <f t="shared" si="46"/>
        <v/>
      </c>
      <c r="N266" s="38"/>
      <c r="O266" s="5" t="str">
        <f t="shared" si="47"/>
        <v/>
      </c>
      <c r="P266" s="6" t="str">
        <f>IF(D266="","",COUNTIF($O$2:O266,O266))</f>
        <v/>
      </c>
      <c r="Q266" s="7" t="str">
        <f t="shared" si="40"/>
        <v/>
      </c>
      <c r="R266" s="42" t="str">
        <f>IF(AND(P266=4,H266="M",NOT(L266="Unattached")),SUMIF(O$2:O266,O266,I$2:I266),"")</f>
        <v/>
      </c>
      <c r="S266" s="7" t="str">
        <f t="shared" si="41"/>
        <v/>
      </c>
      <c r="T266" s="42" t="str">
        <f>IF(AND(P266=3,H266="F",NOT(L266="Unattached")),SUMIF(O$2:O266,O266,I$2:I266),"")</f>
        <v/>
      </c>
      <c r="U266" s="8" t="str">
        <f t="shared" si="44"/>
        <v/>
      </c>
      <c r="V266" s="8" t="str">
        <f t="shared" si="48"/>
        <v/>
      </c>
      <c r="W266" s="40" t="str">
        <f t="shared" si="45"/>
        <v xml:space="preserve"> </v>
      </c>
      <c r="X266" s="40" t="str">
        <f>IF(H266="M",IF(P266&lt;&gt;4,"",VLOOKUP(CONCATENATE(O266," ",(P266-3)),$W$2:AA266,5,0)),IF(P266&lt;&gt;3,"",VLOOKUP(CONCATENATE(O266," ",(P266-2)),$W$2:AA266,5,0)))</f>
        <v/>
      </c>
      <c r="Y266" s="40" t="str">
        <f>IF(H266="M",IF(P266&lt;&gt;4,"",VLOOKUP(CONCATENATE(O266," ",(P266-2)),$W$2:AA266,5,0)),IF(P266&lt;&gt;3,"",VLOOKUP(CONCATENATE(O266," ",(P266-1)),$W$2:AA266,5,0)))</f>
        <v/>
      </c>
      <c r="Z266" s="40" t="str">
        <f>IF(H266="M",IF(P266&lt;&gt;4,"",VLOOKUP(CONCATENATE(O266," ",(P266-1)),$W$2:AA266,5,0)),IF(P266&lt;&gt;3,"",VLOOKUP(CONCATENATE(O266," ",(P266)),$W$2:AA266,5,0)))</f>
        <v/>
      </c>
      <c r="AA266" s="40" t="str">
        <f t="shared" si="49"/>
        <v/>
      </c>
    </row>
    <row r="267" spans="1:27" x14ac:dyDescent="0.3">
      <c r="A267" s="78" t="str">
        <f t="shared" si="42"/>
        <v/>
      </c>
      <c r="B267" s="78" t="str">
        <f t="shared" si="43"/>
        <v/>
      </c>
      <c r="C267" s="1">
        <v>266</v>
      </c>
      <c r="E267" s="73"/>
      <c r="F267" t="str">
        <f>IF(D267="","",VLOOKUP(D267,ENTRANTS!$A$1:$H$1000,2,0))</f>
        <v/>
      </c>
      <c r="G267" t="str">
        <f>IF(D267="","",VLOOKUP(D267,ENTRANTS!$A$1:$H$1000,3,0))</f>
        <v/>
      </c>
      <c r="H267" s="1" t="str">
        <f>IF(D267="","",LEFT(VLOOKUP(D267,ENTRANTS!$A$1:$H$1000,5,0),1))</f>
        <v/>
      </c>
      <c r="I267" s="1" t="str">
        <f>IF(D267="","",COUNTIF($H$2:H267,H267))</f>
        <v/>
      </c>
      <c r="J267" s="1" t="str">
        <f>IF(D267="","",VLOOKUP(D267,ENTRANTS!$A$1:$H$1000,4,0))</f>
        <v/>
      </c>
      <c r="K267" s="1" t="str">
        <f>IF(D267="","",COUNTIF($J$2:J267,J267))</f>
        <v/>
      </c>
      <c r="L267" t="str">
        <f>IF(D267="","",VLOOKUP(D267,ENTRANTS!$A$1:$H$1000,6,0))</f>
        <v/>
      </c>
      <c r="M267" s="99" t="str">
        <f t="shared" si="46"/>
        <v/>
      </c>
      <c r="N267" s="38"/>
      <c r="O267" s="5" t="str">
        <f t="shared" si="47"/>
        <v/>
      </c>
      <c r="P267" s="6" t="str">
        <f>IF(D267="","",COUNTIF($O$2:O267,O267))</f>
        <v/>
      </c>
      <c r="Q267" s="7" t="str">
        <f t="shared" si="40"/>
        <v/>
      </c>
      <c r="R267" s="42" t="str">
        <f>IF(AND(P267=4,H267="M",NOT(L267="Unattached")),SUMIF(O$2:O267,O267,I$2:I267),"")</f>
        <v/>
      </c>
      <c r="S267" s="7" t="str">
        <f t="shared" si="41"/>
        <v/>
      </c>
      <c r="T267" s="42" t="str">
        <f>IF(AND(P267=3,H267="F",NOT(L267="Unattached")),SUMIF(O$2:O267,O267,I$2:I267),"")</f>
        <v/>
      </c>
      <c r="U267" s="8" t="str">
        <f t="shared" si="44"/>
        <v/>
      </c>
      <c r="V267" s="8" t="str">
        <f t="shared" si="48"/>
        <v/>
      </c>
      <c r="W267" s="40" t="str">
        <f t="shared" si="45"/>
        <v xml:space="preserve"> </v>
      </c>
      <c r="X267" s="40" t="str">
        <f>IF(H267="M",IF(P267&lt;&gt;4,"",VLOOKUP(CONCATENATE(O267," ",(P267-3)),$W$2:AA267,5,0)),IF(P267&lt;&gt;3,"",VLOOKUP(CONCATENATE(O267," ",(P267-2)),$W$2:AA267,5,0)))</f>
        <v/>
      </c>
      <c r="Y267" s="40" t="str">
        <f>IF(H267="M",IF(P267&lt;&gt;4,"",VLOOKUP(CONCATENATE(O267," ",(P267-2)),$W$2:AA267,5,0)),IF(P267&lt;&gt;3,"",VLOOKUP(CONCATENATE(O267," ",(P267-1)),$W$2:AA267,5,0)))</f>
        <v/>
      </c>
      <c r="Z267" s="40" t="str">
        <f>IF(H267="M",IF(P267&lt;&gt;4,"",VLOOKUP(CONCATENATE(O267," ",(P267-1)),$W$2:AA267,5,0)),IF(P267&lt;&gt;3,"",VLOOKUP(CONCATENATE(O267," ",(P267)),$W$2:AA267,5,0)))</f>
        <v/>
      </c>
      <c r="AA267" s="40" t="str">
        <f t="shared" si="49"/>
        <v/>
      </c>
    </row>
    <row r="268" spans="1:27" x14ac:dyDescent="0.3">
      <c r="A268" s="78" t="str">
        <f t="shared" si="42"/>
        <v/>
      </c>
      <c r="B268" s="78" t="str">
        <f t="shared" si="43"/>
        <v/>
      </c>
      <c r="C268" s="1">
        <v>267</v>
      </c>
      <c r="E268" s="73"/>
      <c r="F268" t="str">
        <f>IF(D268="","",VLOOKUP(D268,ENTRANTS!$A$1:$H$1000,2,0))</f>
        <v/>
      </c>
      <c r="G268" t="str">
        <f>IF(D268="","",VLOOKUP(D268,ENTRANTS!$A$1:$H$1000,3,0))</f>
        <v/>
      </c>
      <c r="H268" s="1" t="str">
        <f>IF(D268="","",LEFT(VLOOKUP(D268,ENTRANTS!$A$1:$H$1000,5,0),1))</f>
        <v/>
      </c>
      <c r="I268" s="1" t="str">
        <f>IF(D268="","",COUNTIF($H$2:H268,H268))</f>
        <v/>
      </c>
      <c r="J268" s="1" t="str">
        <f>IF(D268="","",VLOOKUP(D268,ENTRANTS!$A$1:$H$1000,4,0))</f>
        <v/>
      </c>
      <c r="K268" s="1" t="str">
        <f>IF(D268="","",COUNTIF($J$2:J268,J268))</f>
        <v/>
      </c>
      <c r="L268" t="str">
        <f>IF(D268="","",VLOOKUP(D268,ENTRANTS!$A$1:$H$1000,6,0))</f>
        <v/>
      </c>
      <c r="M268" s="99" t="str">
        <f t="shared" si="46"/>
        <v/>
      </c>
      <c r="N268" s="38"/>
      <c r="O268" s="5" t="str">
        <f t="shared" si="47"/>
        <v/>
      </c>
      <c r="P268" s="6" t="str">
        <f>IF(D268="","",COUNTIF($O$2:O268,O268))</f>
        <v/>
      </c>
      <c r="Q268" s="7" t="str">
        <f t="shared" si="40"/>
        <v/>
      </c>
      <c r="R268" s="42" t="str">
        <f>IF(AND(P268=4,H268="M",NOT(L268="Unattached")),SUMIF(O$2:O268,O268,I$2:I268),"")</f>
        <v/>
      </c>
      <c r="S268" s="7" t="str">
        <f t="shared" si="41"/>
        <v/>
      </c>
      <c r="T268" s="42" t="str">
        <f>IF(AND(P268=3,H268="F",NOT(L268="Unattached")),SUMIF(O$2:O268,O268,I$2:I268),"")</f>
        <v/>
      </c>
      <c r="U268" s="8" t="str">
        <f t="shared" si="44"/>
        <v/>
      </c>
      <c r="V268" s="8" t="str">
        <f t="shared" si="48"/>
        <v/>
      </c>
      <c r="W268" s="40" t="str">
        <f t="shared" si="45"/>
        <v xml:space="preserve"> </v>
      </c>
      <c r="X268" s="40" t="str">
        <f>IF(H268="M",IF(P268&lt;&gt;4,"",VLOOKUP(CONCATENATE(O268," ",(P268-3)),$W$2:AA268,5,0)),IF(P268&lt;&gt;3,"",VLOOKUP(CONCATENATE(O268," ",(P268-2)),$W$2:AA268,5,0)))</f>
        <v/>
      </c>
      <c r="Y268" s="40" t="str">
        <f>IF(H268="M",IF(P268&lt;&gt;4,"",VLOOKUP(CONCATENATE(O268," ",(P268-2)),$W$2:AA268,5,0)),IF(P268&lt;&gt;3,"",VLOOKUP(CONCATENATE(O268," ",(P268-1)),$W$2:AA268,5,0)))</f>
        <v/>
      </c>
      <c r="Z268" s="40" t="str">
        <f>IF(H268="M",IF(P268&lt;&gt;4,"",VLOOKUP(CONCATENATE(O268," ",(P268-1)),$W$2:AA268,5,0)),IF(P268&lt;&gt;3,"",VLOOKUP(CONCATENATE(O268," ",(P268)),$W$2:AA268,5,0)))</f>
        <v/>
      </c>
      <c r="AA268" s="40" t="str">
        <f t="shared" si="49"/>
        <v/>
      </c>
    </row>
    <row r="269" spans="1:27" x14ac:dyDescent="0.3">
      <c r="A269" s="78" t="str">
        <f t="shared" si="42"/>
        <v/>
      </c>
      <c r="B269" s="78" t="str">
        <f t="shared" si="43"/>
        <v/>
      </c>
      <c r="C269" s="1">
        <v>268</v>
      </c>
      <c r="E269" s="73"/>
      <c r="F269" t="str">
        <f>IF(D269="","",VLOOKUP(D269,ENTRANTS!$A$1:$H$1000,2,0))</f>
        <v/>
      </c>
      <c r="G269" t="str">
        <f>IF(D269="","",VLOOKUP(D269,ENTRANTS!$A$1:$H$1000,3,0))</f>
        <v/>
      </c>
      <c r="H269" s="1" t="str">
        <f>IF(D269="","",LEFT(VLOOKUP(D269,ENTRANTS!$A$1:$H$1000,5,0),1))</f>
        <v/>
      </c>
      <c r="I269" s="1" t="str">
        <f>IF(D269="","",COUNTIF($H$2:H269,H269))</f>
        <v/>
      </c>
      <c r="J269" s="1" t="str">
        <f>IF(D269="","",VLOOKUP(D269,ENTRANTS!$A$1:$H$1000,4,0))</f>
        <v/>
      </c>
      <c r="K269" s="1" t="str">
        <f>IF(D269="","",COUNTIF($J$2:J269,J269))</f>
        <v/>
      </c>
      <c r="L269" t="str">
        <f>IF(D269="","",VLOOKUP(D269,ENTRANTS!$A$1:$H$1000,6,0))</f>
        <v/>
      </c>
      <c r="M269" s="99" t="str">
        <f t="shared" si="46"/>
        <v/>
      </c>
      <c r="N269" s="38"/>
      <c r="O269" s="5" t="str">
        <f t="shared" si="47"/>
        <v/>
      </c>
      <c r="P269" s="6" t="str">
        <f>IF(D269="","",COUNTIF($O$2:O269,O269))</f>
        <v/>
      </c>
      <c r="Q269" s="7" t="str">
        <f t="shared" si="40"/>
        <v/>
      </c>
      <c r="R269" s="42" t="str">
        <f>IF(AND(P269=4,H269="M",NOT(L269="Unattached")),SUMIF(O$2:O269,O269,I$2:I269),"")</f>
        <v/>
      </c>
      <c r="S269" s="7" t="str">
        <f t="shared" si="41"/>
        <v/>
      </c>
      <c r="T269" s="42" t="str">
        <f>IF(AND(P269=3,H269="F",NOT(L269="Unattached")),SUMIF(O$2:O269,O269,I$2:I269),"")</f>
        <v/>
      </c>
      <c r="U269" s="8" t="str">
        <f t="shared" si="44"/>
        <v/>
      </c>
      <c r="V269" s="8" t="str">
        <f t="shared" si="48"/>
        <v/>
      </c>
      <c r="W269" s="40" t="str">
        <f t="shared" si="45"/>
        <v xml:space="preserve"> </v>
      </c>
      <c r="X269" s="40" t="str">
        <f>IF(H269="M",IF(P269&lt;&gt;4,"",VLOOKUP(CONCATENATE(O269," ",(P269-3)),$W$2:AA269,5,0)),IF(P269&lt;&gt;3,"",VLOOKUP(CONCATENATE(O269," ",(P269-2)),$W$2:AA269,5,0)))</f>
        <v/>
      </c>
      <c r="Y269" s="40" t="str">
        <f>IF(H269="M",IF(P269&lt;&gt;4,"",VLOOKUP(CONCATENATE(O269," ",(P269-2)),$W$2:AA269,5,0)),IF(P269&lt;&gt;3,"",VLOOKUP(CONCATENATE(O269," ",(P269-1)),$W$2:AA269,5,0)))</f>
        <v/>
      </c>
      <c r="Z269" s="40" t="str">
        <f>IF(H269="M",IF(P269&lt;&gt;4,"",VLOOKUP(CONCATENATE(O269," ",(P269-1)),$W$2:AA269,5,0)),IF(P269&lt;&gt;3,"",VLOOKUP(CONCATENATE(O269," ",(P269)),$W$2:AA269,5,0)))</f>
        <v/>
      </c>
      <c r="AA269" s="40" t="str">
        <f t="shared" si="49"/>
        <v/>
      </c>
    </row>
    <row r="270" spans="1:27" x14ac:dyDescent="0.3">
      <c r="A270" s="78" t="str">
        <f t="shared" si="42"/>
        <v/>
      </c>
      <c r="B270" s="78" t="str">
        <f t="shared" si="43"/>
        <v/>
      </c>
      <c r="C270" s="1">
        <v>269</v>
      </c>
      <c r="E270" s="73"/>
      <c r="F270" t="str">
        <f>IF(D270="","",VLOOKUP(D270,ENTRANTS!$A$1:$H$1000,2,0))</f>
        <v/>
      </c>
      <c r="G270" t="str">
        <f>IF(D270="","",VLOOKUP(D270,ENTRANTS!$A$1:$H$1000,3,0))</f>
        <v/>
      </c>
      <c r="H270" s="1" t="str">
        <f>IF(D270="","",LEFT(VLOOKUP(D270,ENTRANTS!$A$1:$H$1000,5,0),1))</f>
        <v/>
      </c>
      <c r="I270" s="1" t="str">
        <f>IF(D270="","",COUNTIF($H$2:H270,H270))</f>
        <v/>
      </c>
      <c r="J270" s="1" t="str">
        <f>IF(D270="","",VLOOKUP(D270,ENTRANTS!$A$1:$H$1000,4,0))</f>
        <v/>
      </c>
      <c r="K270" s="1" t="str">
        <f>IF(D270="","",COUNTIF($J$2:J270,J270))</f>
        <v/>
      </c>
      <c r="L270" t="str">
        <f>IF(D270="","",VLOOKUP(D270,ENTRANTS!$A$1:$H$1000,6,0))</f>
        <v/>
      </c>
      <c r="M270" s="99" t="str">
        <f t="shared" si="46"/>
        <v/>
      </c>
      <c r="N270" s="38"/>
      <c r="O270" s="5" t="str">
        <f t="shared" si="47"/>
        <v/>
      </c>
      <c r="P270" s="6" t="str">
        <f>IF(D270="","",COUNTIF($O$2:O270,O270))</f>
        <v/>
      </c>
      <c r="Q270" s="7" t="str">
        <f t="shared" si="40"/>
        <v/>
      </c>
      <c r="R270" s="42" t="str">
        <f>IF(AND(P270=4,H270="M",NOT(L270="Unattached")),SUMIF(O$2:O270,O270,I$2:I270),"")</f>
        <v/>
      </c>
      <c r="S270" s="7" t="str">
        <f t="shared" si="41"/>
        <v/>
      </c>
      <c r="T270" s="42" t="str">
        <f>IF(AND(P270=3,H270="F",NOT(L270="Unattached")),SUMIF(O$2:O270,O270,I$2:I270),"")</f>
        <v/>
      </c>
      <c r="U270" s="8" t="str">
        <f t="shared" si="44"/>
        <v/>
      </c>
      <c r="V270" s="8" t="str">
        <f t="shared" si="48"/>
        <v/>
      </c>
      <c r="W270" s="40" t="str">
        <f t="shared" si="45"/>
        <v xml:space="preserve"> </v>
      </c>
      <c r="X270" s="40" t="str">
        <f>IF(H270="M",IF(P270&lt;&gt;4,"",VLOOKUP(CONCATENATE(O270," ",(P270-3)),$W$2:AA270,5,0)),IF(P270&lt;&gt;3,"",VLOOKUP(CONCATENATE(O270," ",(P270-2)),$W$2:AA270,5,0)))</f>
        <v/>
      </c>
      <c r="Y270" s="40" t="str">
        <f>IF(H270="M",IF(P270&lt;&gt;4,"",VLOOKUP(CONCATENATE(O270," ",(P270-2)),$W$2:AA270,5,0)),IF(P270&lt;&gt;3,"",VLOOKUP(CONCATENATE(O270," ",(P270-1)),$W$2:AA270,5,0)))</f>
        <v/>
      </c>
      <c r="Z270" s="40" t="str">
        <f>IF(H270="M",IF(P270&lt;&gt;4,"",VLOOKUP(CONCATENATE(O270," ",(P270-1)),$W$2:AA270,5,0)),IF(P270&lt;&gt;3,"",VLOOKUP(CONCATENATE(O270," ",(P270)),$W$2:AA270,5,0)))</f>
        <v/>
      </c>
      <c r="AA270" s="40" t="str">
        <f t="shared" si="49"/>
        <v/>
      </c>
    </row>
    <row r="271" spans="1:27" x14ac:dyDescent="0.3">
      <c r="A271" s="78" t="str">
        <f t="shared" si="42"/>
        <v/>
      </c>
      <c r="B271" s="78" t="str">
        <f t="shared" si="43"/>
        <v/>
      </c>
      <c r="C271" s="1">
        <v>270</v>
      </c>
      <c r="E271" s="73"/>
      <c r="F271" t="str">
        <f>IF(D271="","",VLOOKUP(D271,ENTRANTS!$A$1:$H$1000,2,0))</f>
        <v/>
      </c>
      <c r="G271" t="str">
        <f>IF(D271="","",VLOOKUP(D271,ENTRANTS!$A$1:$H$1000,3,0))</f>
        <v/>
      </c>
      <c r="H271" s="1" t="str">
        <f>IF(D271="","",LEFT(VLOOKUP(D271,ENTRANTS!$A$1:$H$1000,5,0),1))</f>
        <v/>
      </c>
      <c r="I271" s="1" t="str">
        <f>IF(D271="","",COUNTIF($H$2:H271,H271))</f>
        <v/>
      </c>
      <c r="J271" s="1" t="str">
        <f>IF(D271="","",VLOOKUP(D271,ENTRANTS!$A$1:$H$1000,4,0))</f>
        <v/>
      </c>
      <c r="K271" s="1" t="str">
        <f>IF(D271="","",COUNTIF($J$2:J271,J271))</f>
        <v/>
      </c>
      <c r="L271" t="str">
        <f>IF(D271="","",VLOOKUP(D271,ENTRANTS!$A$1:$H$1000,6,0))</f>
        <v/>
      </c>
      <c r="M271" s="99" t="str">
        <f t="shared" si="46"/>
        <v/>
      </c>
      <c r="N271" s="38"/>
      <c r="O271" s="5" t="str">
        <f t="shared" si="47"/>
        <v/>
      </c>
      <c r="P271" s="6" t="str">
        <f>IF(D271="","",COUNTIF($O$2:O271,O271))</f>
        <v/>
      </c>
      <c r="Q271" s="7" t="str">
        <f t="shared" si="40"/>
        <v/>
      </c>
      <c r="R271" s="42" t="str">
        <f>IF(AND(P271=4,H271="M",NOT(L271="Unattached")),SUMIF(O$2:O271,O271,I$2:I271),"")</f>
        <v/>
      </c>
      <c r="S271" s="7" t="str">
        <f t="shared" si="41"/>
        <v/>
      </c>
      <c r="T271" s="42" t="str">
        <f>IF(AND(P271=3,H271="F",NOT(L271="Unattached")),SUMIF(O$2:O271,O271,I$2:I271),"")</f>
        <v/>
      </c>
      <c r="U271" s="8" t="str">
        <f t="shared" si="44"/>
        <v/>
      </c>
      <c r="V271" s="8" t="str">
        <f t="shared" si="48"/>
        <v/>
      </c>
      <c r="W271" s="40" t="str">
        <f t="shared" si="45"/>
        <v xml:space="preserve"> </v>
      </c>
      <c r="X271" s="40" t="str">
        <f>IF(H271="M",IF(P271&lt;&gt;4,"",VLOOKUP(CONCATENATE(O271," ",(P271-3)),$W$2:AA271,5,0)),IF(P271&lt;&gt;3,"",VLOOKUP(CONCATENATE(O271," ",(P271-2)),$W$2:AA271,5,0)))</f>
        <v/>
      </c>
      <c r="Y271" s="40" t="str">
        <f>IF(H271="M",IF(P271&lt;&gt;4,"",VLOOKUP(CONCATENATE(O271," ",(P271-2)),$W$2:AA271,5,0)),IF(P271&lt;&gt;3,"",VLOOKUP(CONCATENATE(O271," ",(P271-1)),$W$2:AA271,5,0)))</f>
        <v/>
      </c>
      <c r="Z271" s="40" t="str">
        <f>IF(H271="M",IF(P271&lt;&gt;4,"",VLOOKUP(CONCATENATE(O271," ",(P271-1)),$W$2:AA271,5,0)),IF(P271&lt;&gt;3,"",VLOOKUP(CONCATENATE(O271," ",(P271)),$W$2:AA271,5,0)))</f>
        <v/>
      </c>
      <c r="AA271" s="40" t="str">
        <f t="shared" si="49"/>
        <v/>
      </c>
    </row>
    <row r="272" spans="1:27" x14ac:dyDescent="0.3">
      <c r="A272" s="78" t="str">
        <f t="shared" si="42"/>
        <v/>
      </c>
      <c r="B272" s="78" t="str">
        <f t="shared" si="43"/>
        <v/>
      </c>
      <c r="C272" s="1">
        <v>271</v>
      </c>
      <c r="E272" s="73"/>
      <c r="F272" t="str">
        <f>IF(D272="","",VLOOKUP(D272,ENTRANTS!$A$1:$H$1000,2,0))</f>
        <v/>
      </c>
      <c r="G272" t="str">
        <f>IF(D272="","",VLOOKUP(D272,ENTRANTS!$A$1:$H$1000,3,0))</f>
        <v/>
      </c>
      <c r="H272" s="1" t="str">
        <f>IF(D272="","",LEFT(VLOOKUP(D272,ENTRANTS!$A$1:$H$1000,5,0),1))</f>
        <v/>
      </c>
      <c r="I272" s="1" t="str">
        <f>IF(D272="","",COUNTIF($H$2:H272,H272))</f>
        <v/>
      </c>
      <c r="J272" s="1" t="str">
        <f>IF(D272="","",VLOOKUP(D272,ENTRANTS!$A$1:$H$1000,4,0))</f>
        <v/>
      </c>
      <c r="K272" s="1" t="str">
        <f>IF(D272="","",COUNTIF($J$2:J272,J272))</f>
        <v/>
      </c>
      <c r="L272" t="str">
        <f>IF(D272="","",VLOOKUP(D272,ENTRANTS!$A$1:$H$1000,6,0))</f>
        <v/>
      </c>
      <c r="M272" s="99" t="str">
        <f t="shared" si="46"/>
        <v/>
      </c>
      <c r="N272" s="38"/>
      <c r="O272" s="5" t="str">
        <f t="shared" si="47"/>
        <v/>
      </c>
      <c r="P272" s="6" t="str">
        <f>IF(D272="","",COUNTIF($O$2:O272,O272))</f>
        <v/>
      </c>
      <c r="Q272" s="7" t="str">
        <f t="shared" si="40"/>
        <v/>
      </c>
      <c r="R272" s="42" t="str">
        <f>IF(AND(P272=4,H272="M",NOT(L272="Unattached")),SUMIF(O$2:O272,O272,I$2:I272),"")</f>
        <v/>
      </c>
      <c r="S272" s="7" t="str">
        <f t="shared" si="41"/>
        <v/>
      </c>
      <c r="T272" s="42" t="str">
        <f>IF(AND(P272=3,H272="F",NOT(L272="Unattached")),SUMIF(O$2:O272,O272,I$2:I272),"")</f>
        <v/>
      </c>
      <c r="U272" s="8" t="str">
        <f t="shared" si="44"/>
        <v/>
      </c>
      <c r="V272" s="8" t="str">
        <f t="shared" si="48"/>
        <v/>
      </c>
      <c r="W272" s="40" t="str">
        <f t="shared" si="45"/>
        <v xml:space="preserve"> </v>
      </c>
      <c r="X272" s="40" t="str">
        <f>IF(H272="M",IF(P272&lt;&gt;4,"",VLOOKUP(CONCATENATE(O272," ",(P272-3)),$W$2:AA272,5,0)),IF(P272&lt;&gt;3,"",VLOOKUP(CONCATENATE(O272," ",(P272-2)),$W$2:AA272,5,0)))</f>
        <v/>
      </c>
      <c r="Y272" s="40" t="str">
        <f>IF(H272="M",IF(P272&lt;&gt;4,"",VLOOKUP(CONCATENATE(O272," ",(P272-2)),$W$2:AA272,5,0)),IF(P272&lt;&gt;3,"",VLOOKUP(CONCATENATE(O272," ",(P272-1)),$W$2:AA272,5,0)))</f>
        <v/>
      </c>
      <c r="Z272" s="40" t="str">
        <f>IF(H272="M",IF(P272&lt;&gt;4,"",VLOOKUP(CONCATENATE(O272," ",(P272-1)),$W$2:AA272,5,0)),IF(P272&lt;&gt;3,"",VLOOKUP(CONCATENATE(O272," ",(P272)),$W$2:AA272,5,0)))</f>
        <v/>
      </c>
      <c r="AA272" s="40" t="str">
        <f t="shared" si="49"/>
        <v/>
      </c>
    </row>
    <row r="273" spans="1:27" x14ac:dyDescent="0.3">
      <c r="A273" s="78" t="str">
        <f t="shared" si="42"/>
        <v/>
      </c>
      <c r="B273" s="78" t="str">
        <f t="shared" si="43"/>
        <v/>
      </c>
      <c r="C273" s="1">
        <v>272</v>
      </c>
      <c r="E273" s="73"/>
      <c r="F273" t="str">
        <f>IF(D273="","",VLOOKUP(D273,ENTRANTS!$A$1:$H$1000,2,0))</f>
        <v/>
      </c>
      <c r="G273" t="str">
        <f>IF(D273="","",VLOOKUP(D273,ENTRANTS!$A$1:$H$1000,3,0))</f>
        <v/>
      </c>
      <c r="H273" s="1" t="str">
        <f>IF(D273="","",LEFT(VLOOKUP(D273,ENTRANTS!$A$1:$H$1000,5,0),1))</f>
        <v/>
      </c>
      <c r="I273" s="1" t="str">
        <f>IF(D273="","",COUNTIF($H$2:H273,H273))</f>
        <v/>
      </c>
      <c r="J273" s="1" t="str">
        <f>IF(D273="","",VLOOKUP(D273,ENTRANTS!$A$1:$H$1000,4,0))</f>
        <v/>
      </c>
      <c r="K273" s="1" t="str">
        <f>IF(D273="","",COUNTIF($J$2:J273,J273))</f>
        <v/>
      </c>
      <c r="L273" t="str">
        <f>IF(D273="","",VLOOKUP(D273,ENTRANTS!$A$1:$H$1000,6,0))</f>
        <v/>
      </c>
      <c r="M273" s="99" t="str">
        <f t="shared" si="46"/>
        <v/>
      </c>
      <c r="N273" s="38"/>
      <c r="O273" s="5" t="str">
        <f t="shared" si="47"/>
        <v/>
      </c>
      <c r="P273" s="6" t="str">
        <f>IF(D273="","",COUNTIF($O$2:O273,O273))</f>
        <v/>
      </c>
      <c r="Q273" s="7" t="str">
        <f t="shared" si="40"/>
        <v/>
      </c>
      <c r="R273" s="42" t="str">
        <f>IF(AND(P273=4,H273="M",NOT(L273="Unattached")),SUMIF(O$2:O273,O273,I$2:I273),"")</f>
        <v/>
      </c>
      <c r="S273" s="7" t="str">
        <f t="shared" si="41"/>
        <v/>
      </c>
      <c r="T273" s="42" t="str">
        <f>IF(AND(P273=3,H273="F",NOT(L273="Unattached")),SUMIF(O$2:O273,O273,I$2:I273),"")</f>
        <v/>
      </c>
      <c r="U273" s="8" t="str">
        <f t="shared" si="44"/>
        <v/>
      </c>
      <c r="V273" s="8" t="str">
        <f t="shared" si="48"/>
        <v/>
      </c>
      <c r="W273" s="40" t="str">
        <f t="shared" si="45"/>
        <v xml:space="preserve"> </v>
      </c>
      <c r="X273" s="40" t="str">
        <f>IF(H273="M",IF(P273&lt;&gt;4,"",VLOOKUP(CONCATENATE(O273," ",(P273-3)),$W$2:AA273,5,0)),IF(P273&lt;&gt;3,"",VLOOKUP(CONCATENATE(O273," ",(P273-2)),$W$2:AA273,5,0)))</f>
        <v/>
      </c>
      <c r="Y273" s="40" t="str">
        <f>IF(H273="M",IF(P273&lt;&gt;4,"",VLOOKUP(CONCATENATE(O273," ",(P273-2)),$W$2:AA273,5,0)),IF(P273&lt;&gt;3,"",VLOOKUP(CONCATENATE(O273," ",(P273-1)),$W$2:AA273,5,0)))</f>
        <v/>
      </c>
      <c r="Z273" s="40" t="str">
        <f>IF(H273="M",IF(P273&lt;&gt;4,"",VLOOKUP(CONCATENATE(O273," ",(P273-1)),$W$2:AA273,5,0)),IF(P273&lt;&gt;3,"",VLOOKUP(CONCATENATE(O273," ",(P273)),$W$2:AA273,5,0)))</f>
        <v/>
      </c>
      <c r="AA273" s="40" t="str">
        <f t="shared" si="49"/>
        <v/>
      </c>
    </row>
    <row r="274" spans="1:27" x14ac:dyDescent="0.3">
      <c r="A274" s="78" t="str">
        <f t="shared" si="42"/>
        <v/>
      </c>
      <c r="B274" s="78" t="str">
        <f t="shared" si="43"/>
        <v/>
      </c>
      <c r="C274" s="1">
        <v>273</v>
      </c>
      <c r="E274" s="73"/>
      <c r="F274" t="str">
        <f>IF(D274="","",VLOOKUP(D274,ENTRANTS!$A$1:$H$1000,2,0))</f>
        <v/>
      </c>
      <c r="G274" t="str">
        <f>IF(D274="","",VLOOKUP(D274,ENTRANTS!$A$1:$H$1000,3,0))</f>
        <v/>
      </c>
      <c r="H274" s="1" t="str">
        <f>IF(D274="","",LEFT(VLOOKUP(D274,ENTRANTS!$A$1:$H$1000,5,0),1))</f>
        <v/>
      </c>
      <c r="I274" s="1" t="str">
        <f>IF(D274="","",COUNTIF($H$2:H274,H274))</f>
        <v/>
      </c>
      <c r="J274" s="1" t="str">
        <f>IF(D274="","",VLOOKUP(D274,ENTRANTS!$A$1:$H$1000,4,0))</f>
        <v/>
      </c>
      <c r="K274" s="1" t="str">
        <f>IF(D274="","",COUNTIF($J$2:J274,J274))</f>
        <v/>
      </c>
      <c r="L274" t="str">
        <f>IF(D274="","",VLOOKUP(D274,ENTRANTS!$A$1:$H$1000,6,0))</f>
        <v/>
      </c>
      <c r="M274" s="99" t="str">
        <f t="shared" si="46"/>
        <v/>
      </c>
      <c r="N274" s="38"/>
      <c r="O274" s="5" t="str">
        <f t="shared" si="47"/>
        <v/>
      </c>
      <c r="P274" s="6" t="str">
        <f>IF(D274="","",COUNTIF($O$2:O274,O274))</f>
        <v/>
      </c>
      <c r="Q274" s="7" t="str">
        <f t="shared" si="40"/>
        <v/>
      </c>
      <c r="R274" s="42" t="str">
        <f>IF(AND(P274=4,H274="M",NOT(L274="Unattached")),SUMIF(O$2:O274,O274,I$2:I274),"")</f>
        <v/>
      </c>
      <c r="S274" s="7" t="str">
        <f t="shared" si="41"/>
        <v/>
      </c>
      <c r="T274" s="42" t="str">
        <f>IF(AND(P274=3,H274="F",NOT(L274="Unattached")),SUMIF(O$2:O274,O274,I$2:I274),"")</f>
        <v/>
      </c>
      <c r="U274" s="8" t="str">
        <f t="shared" si="44"/>
        <v/>
      </c>
      <c r="V274" s="8" t="str">
        <f t="shared" si="48"/>
        <v/>
      </c>
      <c r="W274" s="40" t="str">
        <f t="shared" si="45"/>
        <v xml:space="preserve"> </v>
      </c>
      <c r="X274" s="40" t="str">
        <f>IF(H274="M",IF(P274&lt;&gt;4,"",VLOOKUP(CONCATENATE(O274," ",(P274-3)),$W$2:AA274,5,0)),IF(P274&lt;&gt;3,"",VLOOKUP(CONCATENATE(O274," ",(P274-2)),$W$2:AA274,5,0)))</f>
        <v/>
      </c>
      <c r="Y274" s="40" t="str">
        <f>IF(H274="M",IF(P274&lt;&gt;4,"",VLOOKUP(CONCATENATE(O274," ",(P274-2)),$W$2:AA274,5,0)),IF(P274&lt;&gt;3,"",VLOOKUP(CONCATENATE(O274," ",(P274-1)),$W$2:AA274,5,0)))</f>
        <v/>
      </c>
      <c r="Z274" s="40" t="str">
        <f>IF(H274="M",IF(P274&lt;&gt;4,"",VLOOKUP(CONCATENATE(O274," ",(P274-1)),$W$2:AA274,5,0)),IF(P274&lt;&gt;3,"",VLOOKUP(CONCATENATE(O274," ",(P274)),$W$2:AA274,5,0)))</f>
        <v/>
      </c>
      <c r="AA274" s="40" t="str">
        <f t="shared" si="49"/>
        <v/>
      </c>
    </row>
    <row r="275" spans="1:27" x14ac:dyDescent="0.3">
      <c r="A275" s="78" t="str">
        <f t="shared" si="42"/>
        <v/>
      </c>
      <c r="B275" s="78" t="str">
        <f t="shared" si="43"/>
        <v/>
      </c>
      <c r="C275" s="1">
        <v>274</v>
      </c>
      <c r="E275" s="73"/>
      <c r="F275" t="str">
        <f>IF(D275="","",VLOOKUP(D275,ENTRANTS!$A$1:$H$1000,2,0))</f>
        <v/>
      </c>
      <c r="G275" t="str">
        <f>IF(D275="","",VLOOKUP(D275,ENTRANTS!$A$1:$H$1000,3,0))</f>
        <v/>
      </c>
      <c r="H275" s="1" t="str">
        <f>IF(D275="","",LEFT(VLOOKUP(D275,ENTRANTS!$A$1:$H$1000,5,0),1))</f>
        <v/>
      </c>
      <c r="I275" s="1" t="str">
        <f>IF(D275="","",COUNTIF($H$2:H275,H275))</f>
        <v/>
      </c>
      <c r="J275" s="1" t="str">
        <f>IF(D275="","",VLOOKUP(D275,ENTRANTS!$A$1:$H$1000,4,0))</f>
        <v/>
      </c>
      <c r="K275" s="1" t="str">
        <f>IF(D275="","",COUNTIF($J$2:J275,J275))</f>
        <v/>
      </c>
      <c r="L275" t="str">
        <f>IF(D275="","",VLOOKUP(D275,ENTRANTS!$A$1:$H$1000,6,0))</f>
        <v/>
      </c>
      <c r="M275" s="99" t="str">
        <f t="shared" si="46"/>
        <v/>
      </c>
      <c r="N275" s="38"/>
      <c r="O275" s="5" t="str">
        <f t="shared" si="47"/>
        <v/>
      </c>
      <c r="P275" s="6" t="str">
        <f>IF(D275="","",COUNTIF($O$2:O275,O275))</f>
        <v/>
      </c>
      <c r="Q275" s="7" t="str">
        <f t="shared" si="40"/>
        <v/>
      </c>
      <c r="R275" s="42" t="str">
        <f>IF(AND(P275=4,H275="M",NOT(L275="Unattached")),SUMIF(O$2:O275,O275,I$2:I275),"")</f>
        <v/>
      </c>
      <c r="S275" s="7" t="str">
        <f t="shared" si="41"/>
        <v/>
      </c>
      <c r="T275" s="42" t="str">
        <f>IF(AND(P275=3,H275="F",NOT(L275="Unattached")),SUMIF(O$2:O275,O275,I$2:I275),"")</f>
        <v/>
      </c>
      <c r="U275" s="8" t="str">
        <f t="shared" si="44"/>
        <v/>
      </c>
      <c r="V275" s="8" t="str">
        <f t="shared" si="48"/>
        <v/>
      </c>
      <c r="W275" s="40" t="str">
        <f t="shared" si="45"/>
        <v xml:space="preserve"> </v>
      </c>
      <c r="X275" s="40" t="str">
        <f>IF(H275="M",IF(P275&lt;&gt;4,"",VLOOKUP(CONCATENATE(O275," ",(P275-3)),$W$2:AA275,5,0)),IF(P275&lt;&gt;3,"",VLOOKUP(CONCATENATE(O275," ",(P275-2)),$W$2:AA275,5,0)))</f>
        <v/>
      </c>
      <c r="Y275" s="40" t="str">
        <f>IF(H275="M",IF(P275&lt;&gt;4,"",VLOOKUP(CONCATENATE(O275," ",(P275-2)),$W$2:AA275,5,0)),IF(P275&lt;&gt;3,"",VLOOKUP(CONCATENATE(O275," ",(P275-1)),$W$2:AA275,5,0)))</f>
        <v/>
      </c>
      <c r="Z275" s="40" t="str">
        <f>IF(H275="M",IF(P275&lt;&gt;4,"",VLOOKUP(CONCATENATE(O275," ",(P275-1)),$W$2:AA275,5,0)),IF(P275&lt;&gt;3,"",VLOOKUP(CONCATENATE(O275," ",(P275)),$W$2:AA275,5,0)))</f>
        <v/>
      </c>
      <c r="AA275" s="40" t="str">
        <f t="shared" si="49"/>
        <v/>
      </c>
    </row>
    <row r="276" spans="1:27" x14ac:dyDescent="0.3">
      <c r="A276" s="78" t="str">
        <f t="shared" si="42"/>
        <v/>
      </c>
      <c r="B276" s="78" t="str">
        <f t="shared" si="43"/>
        <v/>
      </c>
      <c r="C276" s="1">
        <v>275</v>
      </c>
      <c r="E276" s="73"/>
      <c r="F276" t="str">
        <f>IF(D276="","",VLOOKUP(D276,ENTRANTS!$A$1:$H$1000,2,0))</f>
        <v/>
      </c>
      <c r="G276" t="str">
        <f>IF(D276="","",VLOOKUP(D276,ENTRANTS!$A$1:$H$1000,3,0))</f>
        <v/>
      </c>
      <c r="H276" s="1" t="str">
        <f>IF(D276="","",LEFT(VLOOKUP(D276,ENTRANTS!$A$1:$H$1000,5,0),1))</f>
        <v/>
      </c>
      <c r="I276" s="1" t="str">
        <f>IF(D276="","",COUNTIF($H$2:H276,H276))</f>
        <v/>
      </c>
      <c r="J276" s="1" t="str">
        <f>IF(D276="","",VLOOKUP(D276,ENTRANTS!$A$1:$H$1000,4,0))</f>
        <v/>
      </c>
      <c r="K276" s="1" t="str">
        <f>IF(D276="","",COUNTIF($J$2:J276,J276))</f>
        <v/>
      </c>
      <c r="L276" t="str">
        <f>IF(D276="","",VLOOKUP(D276,ENTRANTS!$A$1:$H$1000,6,0))</f>
        <v/>
      </c>
      <c r="M276" s="99" t="str">
        <f t="shared" si="46"/>
        <v/>
      </c>
      <c r="N276" s="38"/>
      <c r="O276" s="5" t="str">
        <f t="shared" si="47"/>
        <v/>
      </c>
      <c r="P276" s="6" t="str">
        <f>IF(D276="","",COUNTIF($O$2:O276,O276))</f>
        <v/>
      </c>
      <c r="Q276" s="7" t="str">
        <f t="shared" si="40"/>
        <v/>
      </c>
      <c r="R276" s="42" t="str">
        <f>IF(AND(P276=4,H276="M",NOT(L276="Unattached")),SUMIF(O$2:O276,O276,I$2:I276),"")</f>
        <v/>
      </c>
      <c r="S276" s="7" t="str">
        <f t="shared" si="41"/>
        <v/>
      </c>
      <c r="T276" s="42" t="str">
        <f>IF(AND(P276=3,H276="F",NOT(L276="Unattached")),SUMIF(O$2:O276,O276,I$2:I276),"")</f>
        <v/>
      </c>
      <c r="U276" s="8" t="str">
        <f t="shared" si="44"/>
        <v/>
      </c>
      <c r="V276" s="8" t="str">
        <f t="shared" si="48"/>
        <v/>
      </c>
      <c r="W276" s="40" t="str">
        <f t="shared" si="45"/>
        <v xml:space="preserve"> </v>
      </c>
      <c r="X276" s="40" t="str">
        <f>IF(H276="M",IF(P276&lt;&gt;4,"",VLOOKUP(CONCATENATE(O276," ",(P276-3)),$W$2:AA276,5,0)),IF(P276&lt;&gt;3,"",VLOOKUP(CONCATENATE(O276," ",(P276-2)),$W$2:AA276,5,0)))</f>
        <v/>
      </c>
      <c r="Y276" s="40" t="str">
        <f>IF(H276="M",IF(P276&lt;&gt;4,"",VLOOKUP(CONCATENATE(O276," ",(P276-2)),$W$2:AA276,5,0)),IF(P276&lt;&gt;3,"",VLOOKUP(CONCATENATE(O276," ",(P276-1)),$W$2:AA276,5,0)))</f>
        <v/>
      </c>
      <c r="Z276" s="40" t="str">
        <f>IF(H276="M",IF(P276&lt;&gt;4,"",VLOOKUP(CONCATENATE(O276," ",(P276-1)),$W$2:AA276,5,0)),IF(P276&lt;&gt;3,"",VLOOKUP(CONCATENATE(O276," ",(P276)),$W$2:AA276,5,0)))</f>
        <v/>
      </c>
      <c r="AA276" s="40" t="str">
        <f t="shared" si="49"/>
        <v/>
      </c>
    </row>
    <row r="277" spans="1:27" x14ac:dyDescent="0.3">
      <c r="A277" s="78" t="str">
        <f t="shared" si="42"/>
        <v/>
      </c>
      <c r="B277" s="78" t="str">
        <f t="shared" si="43"/>
        <v/>
      </c>
      <c r="C277" s="1">
        <v>276</v>
      </c>
      <c r="E277" s="73"/>
      <c r="F277" t="str">
        <f>IF(D277="","",VLOOKUP(D277,ENTRANTS!$A$1:$H$1000,2,0))</f>
        <v/>
      </c>
      <c r="G277" t="str">
        <f>IF(D277="","",VLOOKUP(D277,ENTRANTS!$A$1:$H$1000,3,0))</f>
        <v/>
      </c>
      <c r="H277" s="1" t="str">
        <f>IF(D277="","",LEFT(VLOOKUP(D277,ENTRANTS!$A$1:$H$1000,5,0),1))</f>
        <v/>
      </c>
      <c r="I277" s="1" t="str">
        <f>IF(D277="","",COUNTIF($H$2:H277,H277))</f>
        <v/>
      </c>
      <c r="J277" s="1" t="str">
        <f>IF(D277="","",VLOOKUP(D277,ENTRANTS!$A$1:$H$1000,4,0))</f>
        <v/>
      </c>
      <c r="K277" s="1" t="str">
        <f>IF(D277="","",COUNTIF($J$2:J277,J277))</f>
        <v/>
      </c>
      <c r="L277" t="str">
        <f>IF(D277="","",VLOOKUP(D277,ENTRANTS!$A$1:$H$1000,6,0))</f>
        <v/>
      </c>
      <c r="M277" s="99" t="str">
        <f t="shared" si="46"/>
        <v/>
      </c>
      <c r="N277" s="38"/>
      <c r="O277" s="5" t="str">
        <f t="shared" si="47"/>
        <v/>
      </c>
      <c r="P277" s="6" t="str">
        <f>IF(D277="","",COUNTIF($O$2:O277,O277))</f>
        <v/>
      </c>
      <c r="Q277" s="7" t="str">
        <f t="shared" si="40"/>
        <v/>
      </c>
      <c r="R277" s="42" t="str">
        <f>IF(AND(P277=4,H277="M",NOT(L277="Unattached")),SUMIF(O$2:O277,O277,I$2:I277),"")</f>
        <v/>
      </c>
      <c r="S277" s="7" t="str">
        <f t="shared" si="41"/>
        <v/>
      </c>
      <c r="T277" s="42" t="str">
        <f>IF(AND(P277=3,H277="F",NOT(L277="Unattached")),SUMIF(O$2:O277,O277,I$2:I277),"")</f>
        <v/>
      </c>
      <c r="U277" s="8" t="str">
        <f t="shared" si="44"/>
        <v/>
      </c>
      <c r="V277" s="8" t="str">
        <f t="shared" si="48"/>
        <v/>
      </c>
      <c r="W277" s="40" t="str">
        <f t="shared" si="45"/>
        <v xml:space="preserve"> </v>
      </c>
      <c r="X277" s="40" t="str">
        <f>IF(H277="M",IF(P277&lt;&gt;4,"",VLOOKUP(CONCATENATE(O277," ",(P277-3)),$W$2:AA277,5,0)),IF(P277&lt;&gt;3,"",VLOOKUP(CONCATENATE(O277," ",(P277-2)),$W$2:AA277,5,0)))</f>
        <v/>
      </c>
      <c r="Y277" s="40" t="str">
        <f>IF(H277="M",IF(P277&lt;&gt;4,"",VLOOKUP(CONCATENATE(O277," ",(P277-2)),$W$2:AA277,5,0)),IF(P277&lt;&gt;3,"",VLOOKUP(CONCATENATE(O277," ",(P277-1)),$W$2:AA277,5,0)))</f>
        <v/>
      </c>
      <c r="Z277" s="40" t="str">
        <f>IF(H277="M",IF(P277&lt;&gt;4,"",VLOOKUP(CONCATENATE(O277," ",(P277-1)),$W$2:AA277,5,0)),IF(P277&lt;&gt;3,"",VLOOKUP(CONCATENATE(O277," ",(P277)),$W$2:AA277,5,0)))</f>
        <v/>
      </c>
      <c r="AA277" s="40" t="str">
        <f t="shared" si="49"/>
        <v/>
      </c>
    </row>
    <row r="278" spans="1:27" x14ac:dyDescent="0.3">
      <c r="A278" s="78" t="str">
        <f t="shared" si="42"/>
        <v/>
      </c>
      <c r="B278" s="78" t="str">
        <f t="shared" si="43"/>
        <v/>
      </c>
      <c r="C278" s="1">
        <v>277</v>
      </c>
      <c r="E278" s="73"/>
      <c r="F278" t="str">
        <f>IF(D278="","",VLOOKUP(D278,ENTRANTS!$A$1:$H$1000,2,0))</f>
        <v/>
      </c>
      <c r="G278" t="str">
        <f>IF(D278="","",VLOOKUP(D278,ENTRANTS!$A$1:$H$1000,3,0))</f>
        <v/>
      </c>
      <c r="H278" s="1" t="str">
        <f>IF(D278="","",LEFT(VLOOKUP(D278,ENTRANTS!$A$1:$H$1000,5,0),1))</f>
        <v/>
      </c>
      <c r="I278" s="1" t="str">
        <f>IF(D278="","",COUNTIF($H$2:H278,H278))</f>
        <v/>
      </c>
      <c r="J278" s="1" t="str">
        <f>IF(D278="","",VLOOKUP(D278,ENTRANTS!$A$1:$H$1000,4,0))</f>
        <v/>
      </c>
      <c r="K278" s="1" t="str">
        <f>IF(D278="","",COUNTIF($J$2:J278,J278))</f>
        <v/>
      </c>
      <c r="L278" t="str">
        <f>IF(D278="","",VLOOKUP(D278,ENTRANTS!$A$1:$H$1000,6,0))</f>
        <v/>
      </c>
      <c r="M278" s="99" t="str">
        <f t="shared" si="46"/>
        <v/>
      </c>
      <c r="N278" s="38"/>
      <c r="O278" s="5" t="str">
        <f t="shared" si="47"/>
        <v/>
      </c>
      <c r="P278" s="6" t="str">
        <f>IF(D278="","",COUNTIF($O$2:O278,O278))</f>
        <v/>
      </c>
      <c r="Q278" s="7" t="str">
        <f t="shared" ref="Q278:Q341" si="50">IF(R278="","",RANK(R278,$R$2:$R$1000,1))</f>
        <v/>
      </c>
      <c r="R278" s="42" t="str">
        <f>IF(AND(P278=4,H278="M",NOT(L278="Unattached")),SUMIF(O$2:O278,O278,I$2:I278),"")</f>
        <v/>
      </c>
      <c r="S278" s="7" t="str">
        <f t="shared" ref="S278:S341" si="51">IF(T278="","",RANK(T278,$T$2:$T$1000,1))</f>
        <v/>
      </c>
      <c r="T278" s="42" t="str">
        <f>IF(AND(P278=3,H278="F",NOT(L278="Unattached")),SUMIF(O$2:O278,O278,I$2:I278),"")</f>
        <v/>
      </c>
      <c r="U278" s="8" t="str">
        <f t="shared" si="44"/>
        <v/>
      </c>
      <c r="V278" s="8" t="str">
        <f t="shared" si="48"/>
        <v/>
      </c>
      <c r="W278" s="40" t="str">
        <f t="shared" si="45"/>
        <v xml:space="preserve"> </v>
      </c>
      <c r="X278" s="40" t="str">
        <f>IF(H278="M",IF(P278&lt;&gt;4,"",VLOOKUP(CONCATENATE(O278," ",(P278-3)),$W$2:AA278,5,0)),IF(P278&lt;&gt;3,"",VLOOKUP(CONCATENATE(O278," ",(P278-2)),$W$2:AA278,5,0)))</f>
        <v/>
      </c>
      <c r="Y278" s="40" t="str">
        <f>IF(H278="M",IF(P278&lt;&gt;4,"",VLOOKUP(CONCATENATE(O278," ",(P278-2)),$W$2:AA278,5,0)),IF(P278&lt;&gt;3,"",VLOOKUP(CONCATENATE(O278," ",(P278-1)),$W$2:AA278,5,0)))</f>
        <v/>
      </c>
      <c r="Z278" s="40" t="str">
        <f>IF(H278="M",IF(P278&lt;&gt;4,"",VLOOKUP(CONCATENATE(O278," ",(P278-1)),$W$2:AA278,5,0)),IF(P278&lt;&gt;3,"",VLOOKUP(CONCATENATE(O278," ",(P278)),$W$2:AA278,5,0)))</f>
        <v/>
      </c>
      <c r="AA278" s="40" t="str">
        <f t="shared" si="49"/>
        <v/>
      </c>
    </row>
    <row r="279" spans="1:27" x14ac:dyDescent="0.3">
      <c r="A279" s="78" t="str">
        <f t="shared" si="42"/>
        <v/>
      </c>
      <c r="B279" s="78" t="str">
        <f t="shared" si="43"/>
        <v/>
      </c>
      <c r="C279" s="1">
        <v>278</v>
      </c>
      <c r="E279" s="73"/>
      <c r="F279" t="str">
        <f>IF(D279="","",VLOOKUP(D279,ENTRANTS!$A$1:$H$1000,2,0))</f>
        <v/>
      </c>
      <c r="G279" t="str">
        <f>IF(D279="","",VLOOKUP(D279,ENTRANTS!$A$1:$H$1000,3,0))</f>
        <v/>
      </c>
      <c r="H279" s="1" t="str">
        <f>IF(D279="","",LEFT(VLOOKUP(D279,ENTRANTS!$A$1:$H$1000,5,0),1))</f>
        <v/>
      </c>
      <c r="I279" s="1" t="str">
        <f>IF(D279="","",COUNTIF($H$2:H279,H279))</f>
        <v/>
      </c>
      <c r="J279" s="1" t="str">
        <f>IF(D279="","",VLOOKUP(D279,ENTRANTS!$A$1:$H$1000,4,0))</f>
        <v/>
      </c>
      <c r="K279" s="1" t="str">
        <f>IF(D279="","",COUNTIF($J$2:J279,J279))</f>
        <v/>
      </c>
      <c r="L279" t="str">
        <f>IF(D279="","",VLOOKUP(D279,ENTRANTS!$A$1:$H$1000,6,0))</f>
        <v/>
      </c>
      <c r="M279" s="99" t="str">
        <f t="shared" si="46"/>
        <v/>
      </c>
      <c r="N279" s="38"/>
      <c r="O279" s="5" t="str">
        <f t="shared" si="47"/>
        <v/>
      </c>
      <c r="P279" s="6" t="str">
        <f>IF(D279="","",COUNTIF($O$2:O279,O279))</f>
        <v/>
      </c>
      <c r="Q279" s="7" t="str">
        <f t="shared" si="50"/>
        <v/>
      </c>
      <c r="R279" s="42" t="str">
        <f>IF(AND(P279=4,H279="M",NOT(L279="Unattached")),SUMIF(O$2:O279,O279,I$2:I279),"")</f>
        <v/>
      </c>
      <c r="S279" s="7" t="str">
        <f t="shared" si="51"/>
        <v/>
      </c>
      <c r="T279" s="42" t="str">
        <f>IF(AND(P279=3,H279="F",NOT(L279="Unattached")),SUMIF(O$2:O279,O279,I$2:I279),"")</f>
        <v/>
      </c>
      <c r="U279" s="8" t="str">
        <f t="shared" si="44"/>
        <v/>
      </c>
      <c r="V279" s="8" t="str">
        <f t="shared" si="48"/>
        <v/>
      </c>
      <c r="W279" s="40" t="str">
        <f t="shared" si="45"/>
        <v xml:space="preserve"> </v>
      </c>
      <c r="X279" s="40" t="str">
        <f>IF(H279="M",IF(P279&lt;&gt;4,"",VLOOKUP(CONCATENATE(O279," ",(P279-3)),$W$2:AA279,5,0)),IF(P279&lt;&gt;3,"",VLOOKUP(CONCATENATE(O279," ",(P279-2)),$W$2:AA279,5,0)))</f>
        <v/>
      </c>
      <c r="Y279" s="40" t="str">
        <f>IF(H279="M",IF(P279&lt;&gt;4,"",VLOOKUP(CONCATENATE(O279," ",(P279-2)),$W$2:AA279,5,0)),IF(P279&lt;&gt;3,"",VLOOKUP(CONCATENATE(O279," ",(P279-1)),$W$2:AA279,5,0)))</f>
        <v/>
      </c>
      <c r="Z279" s="40" t="str">
        <f>IF(H279="M",IF(P279&lt;&gt;4,"",VLOOKUP(CONCATENATE(O279," ",(P279-1)),$W$2:AA279,5,0)),IF(P279&lt;&gt;3,"",VLOOKUP(CONCATENATE(O279," ",(P279)),$W$2:AA279,5,0)))</f>
        <v/>
      </c>
      <c r="AA279" s="40" t="str">
        <f t="shared" si="49"/>
        <v/>
      </c>
    </row>
    <row r="280" spans="1:27" x14ac:dyDescent="0.3">
      <c r="A280" s="78" t="str">
        <f t="shared" si="42"/>
        <v/>
      </c>
      <c r="B280" s="78" t="str">
        <f t="shared" si="43"/>
        <v/>
      </c>
      <c r="C280" s="1">
        <v>279</v>
      </c>
      <c r="E280" s="73"/>
      <c r="F280" t="str">
        <f>IF(D280="","",VLOOKUP(D280,ENTRANTS!$A$1:$H$1000,2,0))</f>
        <v/>
      </c>
      <c r="G280" t="str">
        <f>IF(D280="","",VLOOKUP(D280,ENTRANTS!$A$1:$H$1000,3,0))</f>
        <v/>
      </c>
      <c r="H280" s="1" t="str">
        <f>IF(D280="","",LEFT(VLOOKUP(D280,ENTRANTS!$A$1:$H$1000,5,0),1))</f>
        <v/>
      </c>
      <c r="I280" s="1" t="str">
        <f>IF(D280="","",COUNTIF($H$2:H280,H280))</f>
        <v/>
      </c>
      <c r="J280" s="1" t="str">
        <f>IF(D280="","",VLOOKUP(D280,ENTRANTS!$A$1:$H$1000,4,0))</f>
        <v/>
      </c>
      <c r="K280" s="1" t="str">
        <f>IF(D280="","",COUNTIF($J$2:J280,J280))</f>
        <v/>
      </c>
      <c r="L280" t="str">
        <f>IF(D280="","",VLOOKUP(D280,ENTRANTS!$A$1:$H$1000,6,0))</f>
        <v/>
      </c>
      <c r="M280" s="99" t="str">
        <f t="shared" si="46"/>
        <v/>
      </c>
      <c r="N280" s="38"/>
      <c r="O280" s="5" t="str">
        <f t="shared" si="47"/>
        <v/>
      </c>
      <c r="P280" s="6" t="str">
        <f>IF(D280="","",COUNTIF($O$2:O280,O280))</f>
        <v/>
      </c>
      <c r="Q280" s="7" t="str">
        <f t="shared" si="50"/>
        <v/>
      </c>
      <c r="R280" s="42" t="str">
        <f>IF(AND(P280=4,H280="M",NOT(L280="Unattached")),SUMIF(O$2:O280,O280,I$2:I280),"")</f>
        <v/>
      </c>
      <c r="S280" s="7" t="str">
        <f t="shared" si="51"/>
        <v/>
      </c>
      <c r="T280" s="42" t="str">
        <f>IF(AND(P280=3,H280="F",NOT(L280="Unattached")),SUMIF(O$2:O280,O280,I$2:I280),"")</f>
        <v/>
      </c>
      <c r="U280" s="8" t="str">
        <f t="shared" si="44"/>
        <v/>
      </c>
      <c r="V280" s="8" t="str">
        <f t="shared" si="48"/>
        <v/>
      </c>
      <c r="W280" s="40" t="str">
        <f t="shared" si="45"/>
        <v xml:space="preserve"> </v>
      </c>
      <c r="X280" s="40" t="str">
        <f>IF(H280="M",IF(P280&lt;&gt;4,"",VLOOKUP(CONCATENATE(O280," ",(P280-3)),$W$2:AA280,5,0)),IF(P280&lt;&gt;3,"",VLOOKUP(CONCATENATE(O280," ",(P280-2)),$W$2:AA280,5,0)))</f>
        <v/>
      </c>
      <c r="Y280" s="40" t="str">
        <f>IF(H280="M",IF(P280&lt;&gt;4,"",VLOOKUP(CONCATENATE(O280," ",(P280-2)),$W$2:AA280,5,0)),IF(P280&lt;&gt;3,"",VLOOKUP(CONCATENATE(O280," ",(P280-1)),$W$2:AA280,5,0)))</f>
        <v/>
      </c>
      <c r="Z280" s="40" t="str">
        <f>IF(H280="M",IF(P280&lt;&gt;4,"",VLOOKUP(CONCATENATE(O280," ",(P280-1)),$W$2:AA280,5,0)),IF(P280&lt;&gt;3,"",VLOOKUP(CONCATENATE(O280," ",(P280)),$W$2:AA280,5,0)))</f>
        <v/>
      </c>
      <c r="AA280" s="40" t="str">
        <f t="shared" si="49"/>
        <v/>
      </c>
    </row>
    <row r="281" spans="1:27" x14ac:dyDescent="0.3">
      <c r="A281" s="78" t="str">
        <f t="shared" si="42"/>
        <v/>
      </c>
      <c r="B281" s="78" t="str">
        <f t="shared" si="43"/>
        <v/>
      </c>
      <c r="C281" s="1">
        <v>280</v>
      </c>
      <c r="E281" s="73"/>
      <c r="F281" t="str">
        <f>IF(D281="","",VLOOKUP(D281,ENTRANTS!$A$1:$H$1000,2,0))</f>
        <v/>
      </c>
      <c r="G281" t="str">
        <f>IF(D281="","",VLOOKUP(D281,ENTRANTS!$A$1:$H$1000,3,0))</f>
        <v/>
      </c>
      <c r="H281" s="1" t="str">
        <f>IF(D281="","",LEFT(VLOOKUP(D281,ENTRANTS!$A$1:$H$1000,5,0),1))</f>
        <v/>
      </c>
      <c r="I281" s="1" t="str">
        <f>IF(D281="","",COUNTIF($H$2:H281,H281))</f>
        <v/>
      </c>
      <c r="J281" s="1" t="str">
        <f>IF(D281="","",VLOOKUP(D281,ENTRANTS!$A$1:$H$1000,4,0))</f>
        <v/>
      </c>
      <c r="K281" s="1" t="str">
        <f>IF(D281="","",COUNTIF($J$2:J281,J281))</f>
        <v/>
      </c>
      <c r="L281" t="str">
        <f>IF(D281="","",VLOOKUP(D281,ENTRANTS!$A$1:$H$1000,6,0))</f>
        <v/>
      </c>
      <c r="M281" s="99" t="str">
        <f t="shared" si="46"/>
        <v/>
      </c>
      <c r="N281" s="38"/>
      <c r="O281" s="5" t="str">
        <f t="shared" si="47"/>
        <v/>
      </c>
      <c r="P281" s="6" t="str">
        <f>IF(D281="","",COUNTIF($O$2:O281,O281))</f>
        <v/>
      </c>
      <c r="Q281" s="7" t="str">
        <f t="shared" si="50"/>
        <v/>
      </c>
      <c r="R281" s="42" t="str">
        <f>IF(AND(P281=4,H281="M",NOT(L281="Unattached")),SUMIF(O$2:O281,O281,I$2:I281),"")</f>
        <v/>
      </c>
      <c r="S281" s="7" t="str">
        <f t="shared" si="51"/>
        <v/>
      </c>
      <c r="T281" s="42" t="str">
        <f>IF(AND(P281=3,H281="F",NOT(L281="Unattached")),SUMIF(O$2:O281,O281,I$2:I281),"")</f>
        <v/>
      </c>
      <c r="U281" s="8" t="str">
        <f t="shared" si="44"/>
        <v/>
      </c>
      <c r="V281" s="8" t="str">
        <f t="shared" si="48"/>
        <v/>
      </c>
      <c r="W281" s="40" t="str">
        <f t="shared" si="45"/>
        <v xml:space="preserve"> </v>
      </c>
      <c r="X281" s="40" t="str">
        <f>IF(H281="M",IF(P281&lt;&gt;4,"",VLOOKUP(CONCATENATE(O281," ",(P281-3)),$W$2:AA281,5,0)),IF(P281&lt;&gt;3,"",VLOOKUP(CONCATENATE(O281," ",(P281-2)),$W$2:AA281,5,0)))</f>
        <v/>
      </c>
      <c r="Y281" s="40" t="str">
        <f>IF(H281="M",IF(P281&lt;&gt;4,"",VLOOKUP(CONCATENATE(O281," ",(P281-2)),$W$2:AA281,5,0)),IF(P281&lt;&gt;3,"",VLOOKUP(CONCATENATE(O281," ",(P281-1)),$W$2:AA281,5,0)))</f>
        <v/>
      </c>
      <c r="Z281" s="40" t="str">
        <f>IF(H281="M",IF(P281&lt;&gt;4,"",VLOOKUP(CONCATENATE(O281," ",(P281-1)),$W$2:AA281,5,0)),IF(P281&lt;&gt;3,"",VLOOKUP(CONCATENATE(O281," ",(P281)),$W$2:AA281,5,0)))</f>
        <v/>
      </c>
      <c r="AA281" s="40" t="str">
        <f t="shared" si="49"/>
        <v/>
      </c>
    </row>
    <row r="282" spans="1:27" x14ac:dyDescent="0.3">
      <c r="A282" s="78" t="str">
        <f t="shared" si="42"/>
        <v/>
      </c>
      <c r="B282" s="78" t="str">
        <f t="shared" si="43"/>
        <v/>
      </c>
      <c r="C282" s="1">
        <v>281</v>
      </c>
      <c r="E282" s="73"/>
      <c r="F282" t="str">
        <f>IF(D282="","",VLOOKUP(D282,ENTRANTS!$A$1:$H$1000,2,0))</f>
        <v/>
      </c>
      <c r="G282" t="str">
        <f>IF(D282="","",VLOOKUP(D282,ENTRANTS!$A$1:$H$1000,3,0))</f>
        <v/>
      </c>
      <c r="H282" s="1" t="str">
        <f>IF(D282="","",LEFT(VLOOKUP(D282,ENTRANTS!$A$1:$H$1000,5,0),1))</f>
        <v/>
      </c>
      <c r="I282" s="1" t="str">
        <f>IF(D282="","",COUNTIF($H$2:H282,H282))</f>
        <v/>
      </c>
      <c r="J282" s="1" t="str">
        <f>IF(D282="","",VLOOKUP(D282,ENTRANTS!$A$1:$H$1000,4,0))</f>
        <v/>
      </c>
      <c r="K282" s="1" t="str">
        <f>IF(D282="","",COUNTIF($J$2:J282,J282))</f>
        <v/>
      </c>
      <c r="L282" t="str">
        <f>IF(D282="","",VLOOKUP(D282,ENTRANTS!$A$1:$H$1000,6,0))</f>
        <v/>
      </c>
      <c r="M282" s="99" t="str">
        <f t="shared" si="46"/>
        <v/>
      </c>
      <c r="N282" s="38"/>
      <c r="O282" s="5" t="str">
        <f t="shared" si="47"/>
        <v/>
      </c>
      <c r="P282" s="6" t="str">
        <f>IF(D282="","",COUNTIF($O$2:O282,O282))</f>
        <v/>
      </c>
      <c r="Q282" s="7" t="str">
        <f t="shared" si="50"/>
        <v/>
      </c>
      <c r="R282" s="42" t="str">
        <f>IF(AND(P282=4,H282="M",NOT(L282="Unattached")),SUMIF(O$2:O282,O282,I$2:I282),"")</f>
        <v/>
      </c>
      <c r="S282" s="7" t="str">
        <f t="shared" si="51"/>
        <v/>
      </c>
      <c r="T282" s="42" t="str">
        <f>IF(AND(P282=3,H282="F",NOT(L282="Unattached")),SUMIF(O$2:O282,O282,I$2:I282),"")</f>
        <v/>
      </c>
      <c r="U282" s="8" t="str">
        <f t="shared" si="44"/>
        <v/>
      </c>
      <c r="V282" s="8" t="str">
        <f t="shared" si="48"/>
        <v/>
      </c>
      <c r="W282" s="40" t="str">
        <f t="shared" si="45"/>
        <v xml:space="preserve"> </v>
      </c>
      <c r="X282" s="40" t="str">
        <f>IF(H282="M",IF(P282&lt;&gt;4,"",VLOOKUP(CONCATENATE(O282," ",(P282-3)),$W$2:AA282,5,0)),IF(P282&lt;&gt;3,"",VLOOKUP(CONCATENATE(O282," ",(P282-2)),$W$2:AA282,5,0)))</f>
        <v/>
      </c>
      <c r="Y282" s="40" t="str">
        <f>IF(H282="M",IF(P282&lt;&gt;4,"",VLOOKUP(CONCATENATE(O282," ",(P282-2)),$W$2:AA282,5,0)),IF(P282&lt;&gt;3,"",VLOOKUP(CONCATENATE(O282," ",(P282-1)),$W$2:AA282,5,0)))</f>
        <v/>
      </c>
      <c r="Z282" s="40" t="str">
        <f>IF(H282="M",IF(P282&lt;&gt;4,"",VLOOKUP(CONCATENATE(O282," ",(P282-1)),$W$2:AA282,5,0)),IF(P282&lt;&gt;3,"",VLOOKUP(CONCATENATE(O282," ",(P282)),$W$2:AA282,5,0)))</f>
        <v/>
      </c>
      <c r="AA282" s="40" t="str">
        <f t="shared" si="49"/>
        <v/>
      </c>
    </row>
    <row r="283" spans="1:27" x14ac:dyDescent="0.3">
      <c r="A283" s="78" t="str">
        <f t="shared" si="42"/>
        <v/>
      </c>
      <c r="B283" s="78" t="str">
        <f t="shared" si="43"/>
        <v/>
      </c>
      <c r="C283" s="1">
        <v>282</v>
      </c>
      <c r="E283" s="73"/>
      <c r="F283" t="str">
        <f>IF(D283="","",VLOOKUP(D283,ENTRANTS!$A$1:$H$1000,2,0))</f>
        <v/>
      </c>
      <c r="G283" t="str">
        <f>IF(D283="","",VLOOKUP(D283,ENTRANTS!$A$1:$H$1000,3,0))</f>
        <v/>
      </c>
      <c r="H283" s="1" t="str">
        <f>IF(D283="","",LEFT(VLOOKUP(D283,ENTRANTS!$A$1:$H$1000,5,0),1))</f>
        <v/>
      </c>
      <c r="I283" s="1" t="str">
        <f>IF(D283="","",COUNTIF($H$2:H283,H283))</f>
        <v/>
      </c>
      <c r="J283" s="1" t="str">
        <f>IF(D283="","",VLOOKUP(D283,ENTRANTS!$A$1:$H$1000,4,0))</f>
        <v/>
      </c>
      <c r="K283" s="1" t="str">
        <f>IF(D283="","",COUNTIF($J$2:J283,J283))</f>
        <v/>
      </c>
      <c r="L283" t="str">
        <f>IF(D283="","",VLOOKUP(D283,ENTRANTS!$A$1:$H$1000,6,0))</f>
        <v/>
      </c>
      <c r="M283" s="99" t="str">
        <f t="shared" si="46"/>
        <v/>
      </c>
      <c r="N283" s="38"/>
      <c r="O283" s="5" t="str">
        <f t="shared" si="47"/>
        <v/>
      </c>
      <c r="P283" s="6" t="str">
        <f>IF(D283="","",COUNTIF($O$2:O283,O283))</f>
        <v/>
      </c>
      <c r="Q283" s="7" t="str">
        <f t="shared" si="50"/>
        <v/>
      </c>
      <c r="R283" s="42" t="str">
        <f>IF(AND(P283=4,H283="M",NOT(L283="Unattached")),SUMIF(O$2:O283,O283,I$2:I283),"")</f>
        <v/>
      </c>
      <c r="S283" s="7" t="str">
        <f t="shared" si="51"/>
        <v/>
      </c>
      <c r="T283" s="42" t="str">
        <f>IF(AND(P283=3,H283="F",NOT(L283="Unattached")),SUMIF(O$2:O283,O283,I$2:I283),"")</f>
        <v/>
      </c>
      <c r="U283" s="8" t="str">
        <f t="shared" si="44"/>
        <v/>
      </c>
      <c r="V283" s="8" t="str">
        <f t="shared" si="48"/>
        <v/>
      </c>
      <c r="W283" s="40" t="str">
        <f t="shared" si="45"/>
        <v xml:space="preserve"> </v>
      </c>
      <c r="X283" s="40" t="str">
        <f>IF(H283="M",IF(P283&lt;&gt;4,"",VLOOKUP(CONCATENATE(O283," ",(P283-3)),$W$2:AA283,5,0)),IF(P283&lt;&gt;3,"",VLOOKUP(CONCATENATE(O283," ",(P283-2)),$W$2:AA283,5,0)))</f>
        <v/>
      </c>
      <c r="Y283" s="40" t="str">
        <f>IF(H283="M",IF(P283&lt;&gt;4,"",VLOOKUP(CONCATENATE(O283," ",(P283-2)),$W$2:AA283,5,0)),IF(P283&lt;&gt;3,"",VLOOKUP(CONCATENATE(O283," ",(P283-1)),$W$2:AA283,5,0)))</f>
        <v/>
      </c>
      <c r="Z283" s="40" t="str">
        <f>IF(H283="M",IF(P283&lt;&gt;4,"",VLOOKUP(CONCATENATE(O283," ",(P283-1)),$W$2:AA283,5,0)),IF(P283&lt;&gt;3,"",VLOOKUP(CONCATENATE(O283," ",(P283)),$W$2:AA283,5,0)))</f>
        <v/>
      </c>
      <c r="AA283" s="40" t="str">
        <f t="shared" si="49"/>
        <v/>
      </c>
    </row>
    <row r="284" spans="1:27" x14ac:dyDescent="0.3">
      <c r="A284" s="78" t="str">
        <f t="shared" si="42"/>
        <v/>
      </c>
      <c r="B284" s="78" t="str">
        <f t="shared" si="43"/>
        <v/>
      </c>
      <c r="C284" s="1">
        <v>283</v>
      </c>
      <c r="E284" s="73"/>
      <c r="F284" t="str">
        <f>IF(D284="","",VLOOKUP(D284,ENTRANTS!$A$1:$H$1000,2,0))</f>
        <v/>
      </c>
      <c r="G284" t="str">
        <f>IF(D284="","",VLOOKUP(D284,ENTRANTS!$A$1:$H$1000,3,0))</f>
        <v/>
      </c>
      <c r="H284" s="1" t="str">
        <f>IF(D284="","",LEFT(VLOOKUP(D284,ENTRANTS!$A$1:$H$1000,5,0),1))</f>
        <v/>
      </c>
      <c r="I284" s="1" t="str">
        <f>IF(D284="","",COUNTIF($H$2:H284,H284))</f>
        <v/>
      </c>
      <c r="J284" s="1" t="str">
        <f>IF(D284="","",VLOOKUP(D284,ENTRANTS!$A$1:$H$1000,4,0))</f>
        <v/>
      </c>
      <c r="K284" s="1" t="str">
        <f>IF(D284="","",COUNTIF($J$2:J284,J284))</f>
        <v/>
      </c>
      <c r="L284" t="str">
        <f>IF(D284="","",VLOOKUP(D284,ENTRANTS!$A$1:$H$1000,6,0))</f>
        <v/>
      </c>
      <c r="M284" s="99" t="str">
        <f t="shared" si="46"/>
        <v/>
      </c>
      <c r="N284" s="38"/>
      <c r="O284" s="5" t="str">
        <f t="shared" si="47"/>
        <v/>
      </c>
      <c r="P284" s="6" t="str">
        <f>IF(D284="","",COUNTIF($O$2:O284,O284))</f>
        <v/>
      </c>
      <c r="Q284" s="7" t="str">
        <f t="shared" si="50"/>
        <v/>
      </c>
      <c r="R284" s="42" t="str">
        <f>IF(AND(P284=4,H284="M",NOT(L284="Unattached")),SUMIF(O$2:O284,O284,I$2:I284),"")</f>
        <v/>
      </c>
      <c r="S284" s="7" t="str">
        <f t="shared" si="51"/>
        <v/>
      </c>
      <c r="T284" s="42" t="str">
        <f>IF(AND(P284=3,H284="F",NOT(L284="Unattached")),SUMIF(O$2:O284,O284,I$2:I284),"")</f>
        <v/>
      </c>
      <c r="U284" s="8" t="str">
        <f t="shared" si="44"/>
        <v/>
      </c>
      <c r="V284" s="8" t="str">
        <f t="shared" si="48"/>
        <v/>
      </c>
      <c r="W284" s="40" t="str">
        <f t="shared" si="45"/>
        <v xml:space="preserve"> </v>
      </c>
      <c r="X284" s="40" t="str">
        <f>IF(H284="M",IF(P284&lt;&gt;4,"",VLOOKUP(CONCATENATE(O284," ",(P284-3)),$W$2:AA284,5,0)),IF(P284&lt;&gt;3,"",VLOOKUP(CONCATENATE(O284," ",(P284-2)),$W$2:AA284,5,0)))</f>
        <v/>
      </c>
      <c r="Y284" s="40" t="str">
        <f>IF(H284="M",IF(P284&lt;&gt;4,"",VLOOKUP(CONCATENATE(O284," ",(P284-2)),$W$2:AA284,5,0)),IF(P284&lt;&gt;3,"",VLOOKUP(CONCATENATE(O284," ",(P284-1)),$W$2:AA284,5,0)))</f>
        <v/>
      </c>
      <c r="Z284" s="40" t="str">
        <f>IF(H284="M",IF(P284&lt;&gt;4,"",VLOOKUP(CONCATENATE(O284," ",(P284-1)),$W$2:AA284,5,0)),IF(P284&lt;&gt;3,"",VLOOKUP(CONCATENATE(O284," ",(P284)),$W$2:AA284,5,0)))</f>
        <v/>
      </c>
      <c r="AA284" s="40" t="str">
        <f t="shared" si="49"/>
        <v/>
      </c>
    </row>
    <row r="285" spans="1:27" x14ac:dyDescent="0.3">
      <c r="A285" s="78" t="str">
        <f t="shared" si="42"/>
        <v/>
      </c>
      <c r="B285" s="78" t="str">
        <f t="shared" si="43"/>
        <v/>
      </c>
      <c r="C285" s="1">
        <v>284</v>
      </c>
      <c r="E285" s="73"/>
      <c r="F285" t="str">
        <f>IF(D285="","",VLOOKUP(D285,ENTRANTS!$A$1:$H$1000,2,0))</f>
        <v/>
      </c>
      <c r="G285" t="str">
        <f>IF(D285="","",VLOOKUP(D285,ENTRANTS!$A$1:$H$1000,3,0))</f>
        <v/>
      </c>
      <c r="H285" s="1" t="str">
        <f>IF(D285="","",LEFT(VLOOKUP(D285,ENTRANTS!$A$1:$H$1000,5,0),1))</f>
        <v/>
      </c>
      <c r="I285" s="1" t="str">
        <f>IF(D285="","",COUNTIF($H$2:H285,H285))</f>
        <v/>
      </c>
      <c r="J285" s="1" t="str">
        <f>IF(D285="","",VLOOKUP(D285,ENTRANTS!$A$1:$H$1000,4,0))</f>
        <v/>
      </c>
      <c r="K285" s="1" t="str">
        <f>IF(D285="","",COUNTIF($J$2:J285,J285))</f>
        <v/>
      </c>
      <c r="L285" t="str">
        <f>IF(D285="","",VLOOKUP(D285,ENTRANTS!$A$1:$H$1000,6,0))</f>
        <v/>
      </c>
      <c r="M285" s="99" t="str">
        <f t="shared" si="46"/>
        <v/>
      </c>
      <c r="N285" s="38"/>
      <c r="O285" s="5" t="str">
        <f t="shared" si="47"/>
        <v/>
      </c>
      <c r="P285" s="6" t="str">
        <f>IF(D285="","",COUNTIF($O$2:O285,O285))</f>
        <v/>
      </c>
      <c r="Q285" s="7" t="str">
        <f t="shared" si="50"/>
        <v/>
      </c>
      <c r="R285" s="42" t="str">
        <f>IF(AND(P285=4,H285="M",NOT(L285="Unattached")),SUMIF(O$2:O285,O285,I$2:I285),"")</f>
        <v/>
      </c>
      <c r="S285" s="7" t="str">
        <f t="shared" si="51"/>
        <v/>
      </c>
      <c r="T285" s="42" t="str">
        <f>IF(AND(P285=3,H285="F",NOT(L285="Unattached")),SUMIF(O$2:O285,O285,I$2:I285),"")</f>
        <v/>
      </c>
      <c r="U285" s="8" t="str">
        <f t="shared" si="44"/>
        <v/>
      </c>
      <c r="V285" s="8" t="str">
        <f t="shared" si="48"/>
        <v/>
      </c>
      <c r="W285" s="40" t="str">
        <f t="shared" si="45"/>
        <v xml:space="preserve"> </v>
      </c>
      <c r="X285" s="40" t="str">
        <f>IF(H285="M",IF(P285&lt;&gt;4,"",VLOOKUP(CONCATENATE(O285," ",(P285-3)),$W$2:AA285,5,0)),IF(P285&lt;&gt;3,"",VLOOKUP(CONCATENATE(O285," ",(P285-2)),$W$2:AA285,5,0)))</f>
        <v/>
      </c>
      <c r="Y285" s="40" t="str">
        <f>IF(H285="M",IF(P285&lt;&gt;4,"",VLOOKUP(CONCATENATE(O285," ",(P285-2)),$W$2:AA285,5,0)),IF(P285&lt;&gt;3,"",VLOOKUP(CONCATENATE(O285," ",(P285-1)),$W$2:AA285,5,0)))</f>
        <v/>
      </c>
      <c r="Z285" s="40" t="str">
        <f>IF(H285="M",IF(P285&lt;&gt;4,"",VLOOKUP(CONCATENATE(O285," ",(P285-1)),$W$2:AA285,5,0)),IF(P285&lt;&gt;3,"",VLOOKUP(CONCATENATE(O285," ",(P285)),$W$2:AA285,5,0)))</f>
        <v/>
      </c>
      <c r="AA285" s="40" t="str">
        <f t="shared" si="49"/>
        <v/>
      </c>
    </row>
    <row r="286" spans="1:27" x14ac:dyDescent="0.3">
      <c r="A286" s="78" t="str">
        <f t="shared" si="42"/>
        <v/>
      </c>
      <c r="B286" s="78" t="str">
        <f t="shared" si="43"/>
        <v/>
      </c>
      <c r="C286" s="1">
        <v>285</v>
      </c>
      <c r="E286" s="73"/>
      <c r="F286" t="str">
        <f>IF(D286="","",VLOOKUP(D286,ENTRANTS!$A$1:$H$1000,2,0))</f>
        <v/>
      </c>
      <c r="G286" t="str">
        <f>IF(D286="","",VLOOKUP(D286,ENTRANTS!$A$1:$H$1000,3,0))</f>
        <v/>
      </c>
      <c r="H286" s="1" t="str">
        <f>IF(D286="","",LEFT(VLOOKUP(D286,ENTRANTS!$A$1:$H$1000,5,0),1))</f>
        <v/>
      </c>
      <c r="I286" s="1" t="str">
        <f>IF(D286="","",COUNTIF($H$2:H286,H286))</f>
        <v/>
      </c>
      <c r="J286" s="1" t="str">
        <f>IF(D286="","",VLOOKUP(D286,ENTRANTS!$A$1:$H$1000,4,0))</f>
        <v/>
      </c>
      <c r="K286" s="1" t="str">
        <f>IF(D286="","",COUNTIF($J$2:J286,J286))</f>
        <v/>
      </c>
      <c r="L286" t="str">
        <f>IF(D286="","",VLOOKUP(D286,ENTRANTS!$A$1:$H$1000,6,0))</f>
        <v/>
      </c>
      <c r="M286" s="99" t="str">
        <f t="shared" si="46"/>
        <v/>
      </c>
      <c r="N286" s="38"/>
      <c r="O286" s="5" t="str">
        <f t="shared" si="47"/>
        <v/>
      </c>
      <c r="P286" s="6" t="str">
        <f>IF(D286="","",COUNTIF($O$2:O286,O286))</f>
        <v/>
      </c>
      <c r="Q286" s="7" t="str">
        <f t="shared" si="50"/>
        <v/>
      </c>
      <c r="R286" s="42" t="str">
        <f>IF(AND(P286=4,H286="M",NOT(L286="Unattached")),SUMIF(O$2:O286,O286,I$2:I286),"")</f>
        <v/>
      </c>
      <c r="S286" s="7" t="str">
        <f t="shared" si="51"/>
        <v/>
      </c>
      <c r="T286" s="42" t="str">
        <f>IF(AND(P286=3,H286="F",NOT(L286="Unattached")),SUMIF(O$2:O286,O286,I$2:I286),"")</f>
        <v/>
      </c>
      <c r="U286" s="8" t="str">
        <f t="shared" si="44"/>
        <v/>
      </c>
      <c r="V286" s="8" t="str">
        <f t="shared" si="48"/>
        <v/>
      </c>
      <c r="W286" s="40" t="str">
        <f t="shared" si="45"/>
        <v xml:space="preserve"> </v>
      </c>
      <c r="X286" s="40" t="str">
        <f>IF(H286="M",IF(P286&lt;&gt;4,"",VLOOKUP(CONCATENATE(O286," ",(P286-3)),$W$2:AA286,5,0)),IF(P286&lt;&gt;3,"",VLOOKUP(CONCATENATE(O286," ",(P286-2)),$W$2:AA286,5,0)))</f>
        <v/>
      </c>
      <c r="Y286" s="40" t="str">
        <f>IF(H286="M",IF(P286&lt;&gt;4,"",VLOOKUP(CONCATENATE(O286," ",(P286-2)),$W$2:AA286,5,0)),IF(P286&lt;&gt;3,"",VLOOKUP(CONCATENATE(O286," ",(P286-1)),$W$2:AA286,5,0)))</f>
        <v/>
      </c>
      <c r="Z286" s="40" t="str">
        <f>IF(H286="M",IF(P286&lt;&gt;4,"",VLOOKUP(CONCATENATE(O286," ",(P286-1)),$W$2:AA286,5,0)),IF(P286&lt;&gt;3,"",VLOOKUP(CONCATENATE(O286," ",(P286)),$W$2:AA286,5,0)))</f>
        <v/>
      </c>
      <c r="AA286" s="40" t="str">
        <f t="shared" si="49"/>
        <v/>
      </c>
    </row>
    <row r="287" spans="1:27" x14ac:dyDescent="0.3">
      <c r="A287" s="78" t="str">
        <f t="shared" si="42"/>
        <v/>
      </c>
      <c r="B287" s="78" t="str">
        <f t="shared" si="43"/>
        <v/>
      </c>
      <c r="C287" s="1">
        <v>286</v>
      </c>
      <c r="E287" s="73"/>
      <c r="F287" t="str">
        <f>IF(D287="","",VLOOKUP(D287,ENTRANTS!$A$1:$H$1000,2,0))</f>
        <v/>
      </c>
      <c r="G287" t="str">
        <f>IF(D287="","",VLOOKUP(D287,ENTRANTS!$A$1:$H$1000,3,0))</f>
        <v/>
      </c>
      <c r="H287" s="1" t="str">
        <f>IF(D287="","",LEFT(VLOOKUP(D287,ENTRANTS!$A$1:$H$1000,5,0),1))</f>
        <v/>
      </c>
      <c r="I287" s="1" t="str">
        <f>IF(D287="","",COUNTIF($H$2:H287,H287))</f>
        <v/>
      </c>
      <c r="J287" s="1" t="str">
        <f>IF(D287="","",VLOOKUP(D287,ENTRANTS!$A$1:$H$1000,4,0))</f>
        <v/>
      </c>
      <c r="K287" s="1" t="str">
        <f>IF(D287="","",COUNTIF($J$2:J287,J287))</f>
        <v/>
      </c>
      <c r="L287" t="str">
        <f>IF(D287="","",VLOOKUP(D287,ENTRANTS!$A$1:$H$1000,6,0))</f>
        <v/>
      </c>
      <c r="M287" s="99" t="str">
        <f t="shared" si="46"/>
        <v/>
      </c>
      <c r="N287" s="38"/>
      <c r="O287" s="5" t="str">
        <f t="shared" si="47"/>
        <v/>
      </c>
      <c r="P287" s="6" t="str">
        <f>IF(D287="","",COUNTIF($O$2:O287,O287))</f>
        <v/>
      </c>
      <c r="Q287" s="7" t="str">
        <f t="shared" si="50"/>
        <v/>
      </c>
      <c r="R287" s="42" t="str">
        <f>IF(AND(P287=4,H287="M",NOT(L287="Unattached")),SUMIF(O$2:O287,O287,I$2:I287),"")</f>
        <v/>
      </c>
      <c r="S287" s="7" t="str">
        <f t="shared" si="51"/>
        <v/>
      </c>
      <c r="T287" s="42" t="str">
        <f>IF(AND(P287=3,H287="F",NOT(L287="Unattached")),SUMIF(O$2:O287,O287,I$2:I287),"")</f>
        <v/>
      </c>
      <c r="U287" s="8" t="str">
        <f t="shared" si="44"/>
        <v/>
      </c>
      <c r="V287" s="8" t="str">
        <f t="shared" si="48"/>
        <v/>
      </c>
      <c r="W287" s="40" t="str">
        <f t="shared" si="45"/>
        <v xml:space="preserve"> </v>
      </c>
      <c r="X287" s="40" t="str">
        <f>IF(H287="M",IF(P287&lt;&gt;4,"",VLOOKUP(CONCATENATE(O287," ",(P287-3)),$W$2:AA287,5,0)),IF(P287&lt;&gt;3,"",VLOOKUP(CONCATENATE(O287," ",(P287-2)),$W$2:AA287,5,0)))</f>
        <v/>
      </c>
      <c r="Y287" s="40" t="str">
        <f>IF(H287="M",IF(P287&lt;&gt;4,"",VLOOKUP(CONCATENATE(O287," ",(P287-2)),$W$2:AA287,5,0)),IF(P287&lt;&gt;3,"",VLOOKUP(CONCATENATE(O287," ",(P287-1)),$W$2:AA287,5,0)))</f>
        <v/>
      </c>
      <c r="Z287" s="40" t="str">
        <f>IF(H287="M",IF(P287&lt;&gt;4,"",VLOOKUP(CONCATENATE(O287," ",(P287-1)),$W$2:AA287,5,0)),IF(P287&lt;&gt;3,"",VLOOKUP(CONCATENATE(O287," ",(P287)),$W$2:AA287,5,0)))</f>
        <v/>
      </c>
      <c r="AA287" s="40" t="str">
        <f t="shared" si="49"/>
        <v/>
      </c>
    </row>
    <row r="288" spans="1:27" x14ac:dyDescent="0.3">
      <c r="A288" s="78" t="str">
        <f t="shared" si="42"/>
        <v/>
      </c>
      <c r="B288" s="78" t="str">
        <f t="shared" si="43"/>
        <v/>
      </c>
      <c r="C288" s="1">
        <v>287</v>
      </c>
      <c r="E288" s="73"/>
      <c r="F288" t="str">
        <f>IF(D288="","",VLOOKUP(D288,ENTRANTS!$A$1:$H$1000,2,0))</f>
        <v/>
      </c>
      <c r="G288" t="str">
        <f>IF(D288="","",VLOOKUP(D288,ENTRANTS!$A$1:$H$1000,3,0))</f>
        <v/>
      </c>
      <c r="H288" s="1" t="str">
        <f>IF(D288="","",LEFT(VLOOKUP(D288,ENTRANTS!$A$1:$H$1000,5,0),1))</f>
        <v/>
      </c>
      <c r="I288" s="1" t="str">
        <f>IF(D288="","",COUNTIF($H$2:H288,H288))</f>
        <v/>
      </c>
      <c r="J288" s="1" t="str">
        <f>IF(D288="","",VLOOKUP(D288,ENTRANTS!$A$1:$H$1000,4,0))</f>
        <v/>
      </c>
      <c r="K288" s="1" t="str">
        <f>IF(D288="","",COUNTIF($J$2:J288,J288))</f>
        <v/>
      </c>
      <c r="L288" t="str">
        <f>IF(D288="","",VLOOKUP(D288,ENTRANTS!$A$1:$H$1000,6,0))</f>
        <v/>
      </c>
      <c r="M288" s="99" t="str">
        <f t="shared" si="46"/>
        <v/>
      </c>
      <c r="N288" s="38"/>
      <c r="O288" s="5" t="str">
        <f t="shared" si="47"/>
        <v/>
      </c>
      <c r="P288" s="6" t="str">
        <f>IF(D288="","",COUNTIF($O$2:O288,O288))</f>
        <v/>
      </c>
      <c r="Q288" s="7" t="str">
        <f t="shared" si="50"/>
        <v/>
      </c>
      <c r="R288" s="42" t="str">
        <f>IF(AND(P288=4,H288="M",NOT(L288="Unattached")),SUMIF(O$2:O288,O288,I$2:I288),"")</f>
        <v/>
      </c>
      <c r="S288" s="7" t="str">
        <f t="shared" si="51"/>
        <v/>
      </c>
      <c r="T288" s="42" t="str">
        <f>IF(AND(P288=3,H288="F",NOT(L288="Unattached")),SUMIF(O$2:O288,O288,I$2:I288),"")</f>
        <v/>
      </c>
      <c r="U288" s="8" t="str">
        <f t="shared" si="44"/>
        <v/>
      </c>
      <c r="V288" s="8" t="str">
        <f t="shared" si="48"/>
        <v/>
      </c>
      <c r="W288" s="40" t="str">
        <f t="shared" si="45"/>
        <v xml:space="preserve"> </v>
      </c>
      <c r="X288" s="40" t="str">
        <f>IF(H288="M",IF(P288&lt;&gt;4,"",VLOOKUP(CONCATENATE(O288," ",(P288-3)),$W$2:AA288,5,0)),IF(P288&lt;&gt;3,"",VLOOKUP(CONCATENATE(O288," ",(P288-2)),$W$2:AA288,5,0)))</f>
        <v/>
      </c>
      <c r="Y288" s="40" t="str">
        <f>IF(H288="M",IF(P288&lt;&gt;4,"",VLOOKUP(CONCATENATE(O288," ",(P288-2)),$W$2:AA288,5,0)),IF(P288&lt;&gt;3,"",VLOOKUP(CONCATENATE(O288," ",(P288-1)),$W$2:AA288,5,0)))</f>
        <v/>
      </c>
      <c r="Z288" s="40" t="str">
        <f>IF(H288="M",IF(P288&lt;&gt;4,"",VLOOKUP(CONCATENATE(O288," ",(P288-1)),$W$2:AA288,5,0)),IF(P288&lt;&gt;3,"",VLOOKUP(CONCATENATE(O288," ",(P288)),$W$2:AA288,5,0)))</f>
        <v/>
      </c>
      <c r="AA288" s="40" t="str">
        <f t="shared" si="49"/>
        <v/>
      </c>
    </row>
    <row r="289" spans="1:27" x14ac:dyDescent="0.3">
      <c r="A289" s="78" t="str">
        <f t="shared" si="42"/>
        <v/>
      </c>
      <c r="B289" s="78" t="str">
        <f t="shared" si="43"/>
        <v/>
      </c>
      <c r="C289" s="1">
        <v>288</v>
      </c>
      <c r="E289" s="73"/>
      <c r="F289" t="str">
        <f>IF(D289="","",VLOOKUP(D289,ENTRANTS!$A$1:$H$1000,2,0))</f>
        <v/>
      </c>
      <c r="G289" t="str">
        <f>IF(D289="","",VLOOKUP(D289,ENTRANTS!$A$1:$H$1000,3,0))</f>
        <v/>
      </c>
      <c r="H289" s="1" t="str">
        <f>IF(D289="","",LEFT(VLOOKUP(D289,ENTRANTS!$A$1:$H$1000,5,0),1))</f>
        <v/>
      </c>
      <c r="I289" s="1" t="str">
        <f>IF(D289="","",COUNTIF($H$2:H289,H289))</f>
        <v/>
      </c>
      <c r="J289" s="1" t="str">
        <f>IF(D289="","",VLOOKUP(D289,ENTRANTS!$A$1:$H$1000,4,0))</f>
        <v/>
      </c>
      <c r="K289" s="1" t="str">
        <f>IF(D289="","",COUNTIF($J$2:J289,J289))</f>
        <v/>
      </c>
      <c r="L289" t="str">
        <f>IF(D289="","",VLOOKUP(D289,ENTRANTS!$A$1:$H$1000,6,0))</f>
        <v/>
      </c>
      <c r="M289" s="99" t="str">
        <f t="shared" si="46"/>
        <v/>
      </c>
      <c r="N289" s="38"/>
      <c r="O289" s="5" t="str">
        <f t="shared" si="47"/>
        <v/>
      </c>
      <c r="P289" s="6" t="str">
        <f>IF(D289="","",COUNTIF($O$2:O289,O289))</f>
        <v/>
      </c>
      <c r="Q289" s="7" t="str">
        <f t="shared" si="50"/>
        <v/>
      </c>
      <c r="R289" s="42" t="str">
        <f>IF(AND(P289=4,H289="M",NOT(L289="Unattached")),SUMIF(O$2:O289,O289,I$2:I289),"")</f>
        <v/>
      </c>
      <c r="S289" s="7" t="str">
        <f t="shared" si="51"/>
        <v/>
      </c>
      <c r="T289" s="42" t="str">
        <f>IF(AND(P289=3,H289="F",NOT(L289="Unattached")),SUMIF(O$2:O289,O289,I$2:I289),"")</f>
        <v/>
      </c>
      <c r="U289" s="8" t="str">
        <f t="shared" si="44"/>
        <v/>
      </c>
      <c r="V289" s="8" t="str">
        <f t="shared" si="48"/>
        <v/>
      </c>
      <c r="W289" s="40" t="str">
        <f t="shared" si="45"/>
        <v xml:space="preserve"> </v>
      </c>
      <c r="X289" s="40" t="str">
        <f>IF(H289="M",IF(P289&lt;&gt;4,"",VLOOKUP(CONCATENATE(O289," ",(P289-3)),$W$2:AA289,5,0)),IF(P289&lt;&gt;3,"",VLOOKUP(CONCATENATE(O289," ",(P289-2)),$W$2:AA289,5,0)))</f>
        <v/>
      </c>
      <c r="Y289" s="40" t="str">
        <f>IF(H289="M",IF(P289&lt;&gt;4,"",VLOOKUP(CONCATENATE(O289," ",(P289-2)),$W$2:AA289,5,0)),IF(P289&lt;&gt;3,"",VLOOKUP(CONCATENATE(O289," ",(P289-1)),$W$2:AA289,5,0)))</f>
        <v/>
      </c>
      <c r="Z289" s="40" t="str">
        <f>IF(H289="M",IF(P289&lt;&gt;4,"",VLOOKUP(CONCATENATE(O289," ",(P289-1)),$W$2:AA289,5,0)),IF(P289&lt;&gt;3,"",VLOOKUP(CONCATENATE(O289," ",(P289)),$W$2:AA289,5,0)))</f>
        <v/>
      </c>
      <c r="AA289" s="40" t="str">
        <f t="shared" si="49"/>
        <v/>
      </c>
    </row>
    <row r="290" spans="1:27" x14ac:dyDescent="0.3">
      <c r="A290" s="78" t="str">
        <f t="shared" si="42"/>
        <v/>
      </c>
      <c r="B290" s="78" t="str">
        <f t="shared" si="43"/>
        <v/>
      </c>
      <c r="C290" s="1">
        <v>289</v>
      </c>
      <c r="E290" s="73"/>
      <c r="F290" t="str">
        <f>IF(D290="","",VLOOKUP(D290,ENTRANTS!$A$1:$H$1000,2,0))</f>
        <v/>
      </c>
      <c r="G290" t="str">
        <f>IF(D290="","",VLOOKUP(D290,ENTRANTS!$A$1:$H$1000,3,0))</f>
        <v/>
      </c>
      <c r="H290" s="1" t="str">
        <f>IF(D290="","",LEFT(VLOOKUP(D290,ENTRANTS!$A$1:$H$1000,5,0),1))</f>
        <v/>
      </c>
      <c r="I290" s="1" t="str">
        <f>IF(D290="","",COUNTIF($H$2:H290,H290))</f>
        <v/>
      </c>
      <c r="J290" s="1" t="str">
        <f>IF(D290="","",VLOOKUP(D290,ENTRANTS!$A$1:$H$1000,4,0))</f>
        <v/>
      </c>
      <c r="K290" s="1" t="str">
        <f>IF(D290="","",COUNTIF($J$2:J290,J290))</f>
        <v/>
      </c>
      <c r="L290" t="str">
        <f>IF(D290="","",VLOOKUP(D290,ENTRANTS!$A$1:$H$1000,6,0))</f>
        <v/>
      </c>
      <c r="M290" s="99" t="str">
        <f t="shared" si="46"/>
        <v/>
      </c>
      <c r="N290" s="38"/>
      <c r="O290" s="5" t="str">
        <f t="shared" si="47"/>
        <v/>
      </c>
      <c r="P290" s="6" t="str">
        <f>IF(D290="","",COUNTIF($O$2:O290,O290))</f>
        <v/>
      </c>
      <c r="Q290" s="7" t="str">
        <f t="shared" si="50"/>
        <v/>
      </c>
      <c r="R290" s="42" t="str">
        <f>IF(AND(P290=4,H290="M",NOT(L290="Unattached")),SUMIF(O$2:O290,O290,I$2:I290),"")</f>
        <v/>
      </c>
      <c r="S290" s="7" t="str">
        <f t="shared" si="51"/>
        <v/>
      </c>
      <c r="T290" s="42" t="str">
        <f>IF(AND(P290=3,H290="F",NOT(L290="Unattached")),SUMIF(O$2:O290,O290,I$2:I290),"")</f>
        <v/>
      </c>
      <c r="U290" s="8" t="str">
        <f t="shared" si="44"/>
        <v/>
      </c>
      <c r="V290" s="8" t="str">
        <f t="shared" si="48"/>
        <v/>
      </c>
      <c r="W290" s="40" t="str">
        <f t="shared" si="45"/>
        <v xml:space="preserve"> </v>
      </c>
      <c r="X290" s="40" t="str">
        <f>IF(H290="M",IF(P290&lt;&gt;4,"",VLOOKUP(CONCATENATE(O290," ",(P290-3)),$W$2:AA290,5,0)),IF(P290&lt;&gt;3,"",VLOOKUP(CONCATENATE(O290," ",(P290-2)),$W$2:AA290,5,0)))</f>
        <v/>
      </c>
      <c r="Y290" s="40" t="str">
        <f>IF(H290="M",IF(P290&lt;&gt;4,"",VLOOKUP(CONCATENATE(O290," ",(P290-2)),$W$2:AA290,5,0)),IF(P290&lt;&gt;3,"",VLOOKUP(CONCATENATE(O290," ",(P290-1)),$W$2:AA290,5,0)))</f>
        <v/>
      </c>
      <c r="Z290" s="40" t="str">
        <f>IF(H290="M",IF(P290&lt;&gt;4,"",VLOOKUP(CONCATENATE(O290," ",(P290-1)),$W$2:AA290,5,0)),IF(P290&lt;&gt;3,"",VLOOKUP(CONCATENATE(O290," ",(P290)),$W$2:AA290,5,0)))</f>
        <v/>
      </c>
      <c r="AA290" s="40" t="str">
        <f t="shared" si="49"/>
        <v/>
      </c>
    </row>
    <row r="291" spans="1:27" x14ac:dyDescent="0.3">
      <c r="A291" s="78" t="str">
        <f t="shared" si="42"/>
        <v/>
      </c>
      <c r="B291" s="78" t="str">
        <f t="shared" si="43"/>
        <v/>
      </c>
      <c r="C291" s="1">
        <v>290</v>
      </c>
      <c r="E291" s="73"/>
      <c r="F291" t="str">
        <f>IF(D291="","",VLOOKUP(D291,ENTRANTS!$A$1:$H$1000,2,0))</f>
        <v/>
      </c>
      <c r="G291" t="str">
        <f>IF(D291="","",VLOOKUP(D291,ENTRANTS!$A$1:$H$1000,3,0))</f>
        <v/>
      </c>
      <c r="H291" s="1" t="str">
        <f>IF(D291="","",LEFT(VLOOKUP(D291,ENTRANTS!$A$1:$H$1000,5,0),1))</f>
        <v/>
      </c>
      <c r="I291" s="1" t="str">
        <f>IF(D291="","",COUNTIF($H$2:H291,H291))</f>
        <v/>
      </c>
      <c r="J291" s="1" t="str">
        <f>IF(D291="","",VLOOKUP(D291,ENTRANTS!$A$1:$H$1000,4,0))</f>
        <v/>
      </c>
      <c r="K291" s="1" t="str">
        <f>IF(D291="","",COUNTIF($J$2:J291,J291))</f>
        <v/>
      </c>
      <c r="L291" t="str">
        <f>IF(D291="","",VLOOKUP(D291,ENTRANTS!$A$1:$H$1000,6,0))</f>
        <v/>
      </c>
      <c r="M291" s="99" t="str">
        <f t="shared" si="46"/>
        <v/>
      </c>
      <c r="N291" s="38"/>
      <c r="O291" s="5" t="str">
        <f t="shared" si="47"/>
        <v/>
      </c>
      <c r="P291" s="6" t="str">
        <f>IF(D291="","",COUNTIF($O$2:O291,O291))</f>
        <v/>
      </c>
      <c r="Q291" s="7" t="str">
        <f t="shared" si="50"/>
        <v/>
      </c>
      <c r="R291" s="42" t="str">
        <f>IF(AND(P291=4,H291="M",NOT(L291="Unattached")),SUMIF(O$2:O291,O291,I$2:I291),"")</f>
        <v/>
      </c>
      <c r="S291" s="7" t="str">
        <f t="shared" si="51"/>
        <v/>
      </c>
      <c r="T291" s="42" t="str">
        <f>IF(AND(P291=3,H291="F",NOT(L291="Unattached")),SUMIF(O$2:O291,O291,I$2:I291),"")</f>
        <v/>
      </c>
      <c r="U291" s="8" t="str">
        <f t="shared" si="44"/>
        <v/>
      </c>
      <c r="V291" s="8" t="str">
        <f t="shared" si="48"/>
        <v/>
      </c>
      <c r="W291" s="40" t="str">
        <f t="shared" si="45"/>
        <v xml:space="preserve"> </v>
      </c>
      <c r="X291" s="40" t="str">
        <f>IF(H291="M",IF(P291&lt;&gt;4,"",VLOOKUP(CONCATENATE(O291," ",(P291-3)),$W$2:AA291,5,0)),IF(P291&lt;&gt;3,"",VLOOKUP(CONCATENATE(O291," ",(P291-2)),$W$2:AA291,5,0)))</f>
        <v/>
      </c>
      <c r="Y291" s="40" t="str">
        <f>IF(H291="M",IF(P291&lt;&gt;4,"",VLOOKUP(CONCATENATE(O291," ",(P291-2)),$W$2:AA291,5,0)),IF(P291&lt;&gt;3,"",VLOOKUP(CONCATENATE(O291," ",(P291-1)),$W$2:AA291,5,0)))</f>
        <v/>
      </c>
      <c r="Z291" s="40" t="str">
        <f>IF(H291="M",IF(P291&lt;&gt;4,"",VLOOKUP(CONCATENATE(O291," ",(P291-1)),$W$2:AA291,5,0)),IF(P291&lt;&gt;3,"",VLOOKUP(CONCATENATE(O291," ",(P291)),$W$2:AA291,5,0)))</f>
        <v/>
      </c>
      <c r="AA291" s="40" t="str">
        <f t="shared" si="49"/>
        <v/>
      </c>
    </row>
    <row r="292" spans="1:27" x14ac:dyDescent="0.3">
      <c r="A292" s="78" t="str">
        <f t="shared" si="42"/>
        <v/>
      </c>
      <c r="B292" s="78" t="str">
        <f t="shared" si="43"/>
        <v/>
      </c>
      <c r="C292" s="1">
        <v>291</v>
      </c>
      <c r="E292" s="73"/>
      <c r="F292" t="str">
        <f>IF(D292="","",VLOOKUP(D292,ENTRANTS!$A$1:$H$1000,2,0))</f>
        <v/>
      </c>
      <c r="G292" t="str">
        <f>IF(D292="","",VLOOKUP(D292,ENTRANTS!$A$1:$H$1000,3,0))</f>
        <v/>
      </c>
      <c r="H292" s="1" t="str">
        <f>IF(D292="","",LEFT(VLOOKUP(D292,ENTRANTS!$A$1:$H$1000,5,0),1))</f>
        <v/>
      </c>
      <c r="I292" s="1" t="str">
        <f>IF(D292="","",COUNTIF($H$2:H292,H292))</f>
        <v/>
      </c>
      <c r="J292" s="1" t="str">
        <f>IF(D292="","",VLOOKUP(D292,ENTRANTS!$A$1:$H$1000,4,0))</f>
        <v/>
      </c>
      <c r="K292" s="1" t="str">
        <f>IF(D292="","",COUNTIF($J$2:J292,J292))</f>
        <v/>
      </c>
      <c r="L292" t="str">
        <f>IF(D292="","",VLOOKUP(D292,ENTRANTS!$A$1:$H$1000,6,0))</f>
        <v/>
      </c>
      <c r="M292" s="99" t="str">
        <f t="shared" si="46"/>
        <v/>
      </c>
      <c r="N292" s="38"/>
      <c r="O292" s="5" t="str">
        <f t="shared" si="47"/>
        <v/>
      </c>
      <c r="P292" s="6" t="str">
        <f>IF(D292="","",COUNTIF($O$2:O292,O292))</f>
        <v/>
      </c>
      <c r="Q292" s="7" t="str">
        <f t="shared" si="50"/>
        <v/>
      </c>
      <c r="R292" s="42" t="str">
        <f>IF(AND(P292=4,H292="M",NOT(L292="Unattached")),SUMIF(O$2:O292,O292,I$2:I292),"")</f>
        <v/>
      </c>
      <c r="S292" s="7" t="str">
        <f t="shared" si="51"/>
        <v/>
      </c>
      <c r="T292" s="42" t="str">
        <f>IF(AND(P292=3,H292="F",NOT(L292="Unattached")),SUMIF(O$2:O292,O292,I$2:I292),"")</f>
        <v/>
      </c>
      <c r="U292" s="8" t="str">
        <f t="shared" si="44"/>
        <v/>
      </c>
      <c r="V292" s="8" t="str">
        <f t="shared" si="48"/>
        <v/>
      </c>
      <c r="W292" s="40" t="str">
        <f t="shared" si="45"/>
        <v xml:space="preserve"> </v>
      </c>
      <c r="X292" s="40" t="str">
        <f>IF(H292="M",IF(P292&lt;&gt;4,"",VLOOKUP(CONCATENATE(O292," ",(P292-3)),$W$2:AA292,5,0)),IF(P292&lt;&gt;3,"",VLOOKUP(CONCATENATE(O292," ",(P292-2)),$W$2:AA292,5,0)))</f>
        <v/>
      </c>
      <c r="Y292" s="40" t="str">
        <f>IF(H292="M",IF(P292&lt;&gt;4,"",VLOOKUP(CONCATENATE(O292," ",(P292-2)),$W$2:AA292,5,0)),IF(P292&lt;&gt;3,"",VLOOKUP(CONCATENATE(O292," ",(P292-1)),$W$2:AA292,5,0)))</f>
        <v/>
      </c>
      <c r="Z292" s="40" t="str">
        <f>IF(H292="M",IF(P292&lt;&gt;4,"",VLOOKUP(CONCATENATE(O292," ",(P292-1)),$W$2:AA292,5,0)),IF(P292&lt;&gt;3,"",VLOOKUP(CONCATENATE(O292," ",(P292)),$W$2:AA292,5,0)))</f>
        <v/>
      </c>
      <c r="AA292" s="40" t="str">
        <f t="shared" si="49"/>
        <v/>
      </c>
    </row>
    <row r="293" spans="1:27" x14ac:dyDescent="0.3">
      <c r="A293" s="78" t="str">
        <f t="shared" si="42"/>
        <v/>
      </c>
      <c r="B293" s="78" t="str">
        <f t="shared" si="43"/>
        <v/>
      </c>
      <c r="C293" s="1">
        <v>292</v>
      </c>
      <c r="E293" s="73"/>
      <c r="F293" t="str">
        <f>IF(D293="","",VLOOKUP(D293,ENTRANTS!$A$1:$H$1000,2,0))</f>
        <v/>
      </c>
      <c r="G293" t="str">
        <f>IF(D293="","",VLOOKUP(D293,ENTRANTS!$A$1:$H$1000,3,0))</f>
        <v/>
      </c>
      <c r="H293" s="1" t="str">
        <f>IF(D293="","",LEFT(VLOOKUP(D293,ENTRANTS!$A$1:$H$1000,5,0),1))</f>
        <v/>
      </c>
      <c r="I293" s="1" t="str">
        <f>IF(D293="","",COUNTIF($H$2:H293,H293))</f>
        <v/>
      </c>
      <c r="J293" s="1" t="str">
        <f>IF(D293="","",VLOOKUP(D293,ENTRANTS!$A$1:$H$1000,4,0))</f>
        <v/>
      </c>
      <c r="K293" s="1" t="str">
        <f>IF(D293="","",COUNTIF($J$2:J293,J293))</f>
        <v/>
      </c>
      <c r="L293" t="str">
        <f>IF(D293="","",VLOOKUP(D293,ENTRANTS!$A$1:$H$1000,6,0))</f>
        <v/>
      </c>
      <c r="M293" s="99" t="str">
        <f t="shared" si="46"/>
        <v/>
      </c>
      <c r="N293" s="38"/>
      <c r="O293" s="5" t="str">
        <f t="shared" si="47"/>
        <v/>
      </c>
      <c r="P293" s="6" t="str">
        <f>IF(D293="","",COUNTIF($O$2:O293,O293))</f>
        <v/>
      </c>
      <c r="Q293" s="7" t="str">
        <f t="shared" si="50"/>
        <v/>
      </c>
      <c r="R293" s="42" t="str">
        <f>IF(AND(P293=4,H293="M",NOT(L293="Unattached")),SUMIF(O$2:O293,O293,I$2:I293),"")</f>
        <v/>
      </c>
      <c r="S293" s="7" t="str">
        <f t="shared" si="51"/>
        <v/>
      </c>
      <c r="T293" s="42" t="str">
        <f>IF(AND(P293=3,H293="F",NOT(L293="Unattached")),SUMIF(O$2:O293,O293,I$2:I293),"")</f>
        <v/>
      </c>
      <c r="U293" s="8" t="str">
        <f t="shared" si="44"/>
        <v/>
      </c>
      <c r="V293" s="8" t="str">
        <f t="shared" si="48"/>
        <v/>
      </c>
      <c r="W293" s="40" t="str">
        <f t="shared" si="45"/>
        <v xml:space="preserve"> </v>
      </c>
      <c r="X293" s="40" t="str">
        <f>IF(H293="M",IF(P293&lt;&gt;4,"",VLOOKUP(CONCATENATE(O293," ",(P293-3)),$W$2:AA293,5,0)),IF(P293&lt;&gt;3,"",VLOOKUP(CONCATENATE(O293," ",(P293-2)),$W$2:AA293,5,0)))</f>
        <v/>
      </c>
      <c r="Y293" s="40" t="str">
        <f>IF(H293="M",IF(P293&lt;&gt;4,"",VLOOKUP(CONCATENATE(O293," ",(P293-2)),$W$2:AA293,5,0)),IF(P293&lt;&gt;3,"",VLOOKUP(CONCATENATE(O293," ",(P293-1)),$W$2:AA293,5,0)))</f>
        <v/>
      </c>
      <c r="Z293" s="40" t="str">
        <f>IF(H293="M",IF(P293&lt;&gt;4,"",VLOOKUP(CONCATENATE(O293," ",(P293-1)),$W$2:AA293,5,0)),IF(P293&lt;&gt;3,"",VLOOKUP(CONCATENATE(O293," ",(P293)),$W$2:AA293,5,0)))</f>
        <v/>
      </c>
      <c r="AA293" s="40" t="str">
        <f t="shared" si="49"/>
        <v/>
      </c>
    </row>
    <row r="294" spans="1:27" x14ac:dyDescent="0.3">
      <c r="A294" s="78" t="str">
        <f t="shared" si="42"/>
        <v/>
      </c>
      <c r="B294" s="78" t="str">
        <f t="shared" si="43"/>
        <v/>
      </c>
      <c r="C294" s="1">
        <v>293</v>
      </c>
      <c r="E294" s="73"/>
      <c r="F294" t="str">
        <f>IF(D294="","",VLOOKUP(D294,ENTRANTS!$A$1:$H$1000,2,0))</f>
        <v/>
      </c>
      <c r="G294" t="str">
        <f>IF(D294="","",VLOOKUP(D294,ENTRANTS!$A$1:$H$1000,3,0))</f>
        <v/>
      </c>
      <c r="H294" s="1" t="str">
        <f>IF(D294="","",LEFT(VLOOKUP(D294,ENTRANTS!$A$1:$H$1000,5,0),1))</f>
        <v/>
      </c>
      <c r="I294" s="1" t="str">
        <f>IF(D294="","",COUNTIF($H$2:H294,H294))</f>
        <v/>
      </c>
      <c r="J294" s="1" t="str">
        <f>IF(D294="","",VLOOKUP(D294,ENTRANTS!$A$1:$H$1000,4,0))</f>
        <v/>
      </c>
      <c r="K294" s="1" t="str">
        <f>IF(D294="","",COUNTIF($J$2:J294,J294))</f>
        <v/>
      </c>
      <c r="L294" t="str">
        <f>IF(D294="","",VLOOKUP(D294,ENTRANTS!$A$1:$H$1000,6,0))</f>
        <v/>
      </c>
      <c r="M294" s="99" t="str">
        <f t="shared" si="46"/>
        <v/>
      </c>
      <c r="N294" s="38"/>
      <c r="O294" s="5" t="str">
        <f t="shared" si="47"/>
        <v/>
      </c>
      <c r="P294" s="6" t="str">
        <f>IF(D294="","",COUNTIF($O$2:O294,O294))</f>
        <v/>
      </c>
      <c r="Q294" s="7" t="str">
        <f t="shared" si="50"/>
        <v/>
      </c>
      <c r="R294" s="42" t="str">
        <f>IF(AND(P294=4,H294="M",NOT(L294="Unattached")),SUMIF(O$2:O294,O294,I$2:I294),"")</f>
        <v/>
      </c>
      <c r="S294" s="7" t="str">
        <f t="shared" si="51"/>
        <v/>
      </c>
      <c r="T294" s="42" t="str">
        <f>IF(AND(P294=3,H294="F",NOT(L294="Unattached")),SUMIF(O$2:O294,O294,I$2:I294),"")</f>
        <v/>
      </c>
      <c r="U294" s="8" t="str">
        <f t="shared" si="44"/>
        <v/>
      </c>
      <c r="V294" s="8" t="str">
        <f t="shared" si="48"/>
        <v/>
      </c>
      <c r="W294" s="40" t="str">
        <f t="shared" si="45"/>
        <v xml:space="preserve"> </v>
      </c>
      <c r="X294" s="40" t="str">
        <f>IF(H294="M",IF(P294&lt;&gt;4,"",VLOOKUP(CONCATENATE(O294," ",(P294-3)),$W$2:AA294,5,0)),IF(P294&lt;&gt;3,"",VLOOKUP(CONCATENATE(O294," ",(P294-2)),$W$2:AA294,5,0)))</f>
        <v/>
      </c>
      <c r="Y294" s="40" t="str">
        <f>IF(H294="M",IF(P294&lt;&gt;4,"",VLOOKUP(CONCATENATE(O294," ",(P294-2)),$W$2:AA294,5,0)),IF(P294&lt;&gt;3,"",VLOOKUP(CONCATENATE(O294," ",(P294-1)),$W$2:AA294,5,0)))</f>
        <v/>
      </c>
      <c r="Z294" s="40" t="str">
        <f>IF(H294="M",IF(P294&lt;&gt;4,"",VLOOKUP(CONCATENATE(O294," ",(P294-1)),$W$2:AA294,5,0)),IF(P294&lt;&gt;3,"",VLOOKUP(CONCATENATE(O294," ",(P294)),$W$2:AA294,5,0)))</f>
        <v/>
      </c>
      <c r="AA294" s="40" t="str">
        <f t="shared" si="49"/>
        <v/>
      </c>
    </row>
    <row r="295" spans="1:27" x14ac:dyDescent="0.3">
      <c r="A295" s="78" t="str">
        <f t="shared" si="42"/>
        <v/>
      </c>
      <c r="B295" s="78" t="str">
        <f t="shared" si="43"/>
        <v/>
      </c>
      <c r="C295" s="1">
        <v>294</v>
      </c>
      <c r="E295" s="73"/>
      <c r="F295" t="str">
        <f>IF(D295="","",VLOOKUP(D295,ENTRANTS!$A$1:$H$1000,2,0))</f>
        <v/>
      </c>
      <c r="G295" t="str">
        <f>IF(D295="","",VLOOKUP(D295,ENTRANTS!$A$1:$H$1000,3,0))</f>
        <v/>
      </c>
      <c r="H295" s="1" t="str">
        <f>IF(D295="","",LEFT(VLOOKUP(D295,ENTRANTS!$A$1:$H$1000,5,0),1))</f>
        <v/>
      </c>
      <c r="I295" s="1" t="str">
        <f>IF(D295="","",COUNTIF($H$2:H295,H295))</f>
        <v/>
      </c>
      <c r="J295" s="1" t="str">
        <f>IF(D295="","",VLOOKUP(D295,ENTRANTS!$A$1:$H$1000,4,0))</f>
        <v/>
      </c>
      <c r="K295" s="1" t="str">
        <f>IF(D295="","",COUNTIF($J$2:J295,J295))</f>
        <v/>
      </c>
      <c r="L295" t="str">
        <f>IF(D295="","",VLOOKUP(D295,ENTRANTS!$A$1:$H$1000,6,0))</f>
        <v/>
      </c>
      <c r="M295" s="99" t="str">
        <f t="shared" si="46"/>
        <v/>
      </c>
      <c r="N295" s="38"/>
      <c r="O295" s="5" t="str">
        <f t="shared" si="47"/>
        <v/>
      </c>
      <c r="P295" s="6" t="str">
        <f>IF(D295="","",COUNTIF($O$2:O295,O295))</f>
        <v/>
      </c>
      <c r="Q295" s="7" t="str">
        <f t="shared" si="50"/>
        <v/>
      </c>
      <c r="R295" s="42" t="str">
        <f>IF(AND(P295=4,H295="M",NOT(L295="Unattached")),SUMIF(O$2:O295,O295,I$2:I295),"")</f>
        <v/>
      </c>
      <c r="S295" s="7" t="str">
        <f t="shared" si="51"/>
        <v/>
      </c>
      <c r="T295" s="42" t="str">
        <f>IF(AND(P295=3,H295="F",NOT(L295="Unattached")),SUMIF(O$2:O295,O295,I$2:I295),"")</f>
        <v/>
      </c>
      <c r="U295" s="8" t="str">
        <f t="shared" si="44"/>
        <v/>
      </c>
      <c r="V295" s="8" t="str">
        <f t="shared" si="48"/>
        <v/>
      </c>
      <c r="W295" s="40" t="str">
        <f t="shared" si="45"/>
        <v xml:space="preserve"> </v>
      </c>
      <c r="X295" s="40" t="str">
        <f>IF(H295="M",IF(P295&lt;&gt;4,"",VLOOKUP(CONCATENATE(O295," ",(P295-3)),$W$2:AA295,5,0)),IF(P295&lt;&gt;3,"",VLOOKUP(CONCATENATE(O295," ",(P295-2)),$W$2:AA295,5,0)))</f>
        <v/>
      </c>
      <c r="Y295" s="40" t="str">
        <f>IF(H295="M",IF(P295&lt;&gt;4,"",VLOOKUP(CONCATENATE(O295," ",(P295-2)),$W$2:AA295,5,0)),IF(P295&lt;&gt;3,"",VLOOKUP(CONCATENATE(O295," ",(P295-1)),$W$2:AA295,5,0)))</f>
        <v/>
      </c>
      <c r="Z295" s="40" t="str">
        <f>IF(H295="M",IF(P295&lt;&gt;4,"",VLOOKUP(CONCATENATE(O295," ",(P295-1)),$W$2:AA295,5,0)),IF(P295&lt;&gt;3,"",VLOOKUP(CONCATENATE(O295," ",(P295)),$W$2:AA295,5,0)))</f>
        <v/>
      </c>
      <c r="AA295" s="40" t="str">
        <f t="shared" si="49"/>
        <v/>
      </c>
    </row>
    <row r="296" spans="1:27" x14ac:dyDescent="0.3">
      <c r="A296" s="78" t="str">
        <f t="shared" si="42"/>
        <v/>
      </c>
      <c r="B296" s="78" t="str">
        <f t="shared" si="43"/>
        <v/>
      </c>
      <c r="C296" s="1">
        <v>295</v>
      </c>
      <c r="E296" s="73"/>
      <c r="F296" t="str">
        <f>IF(D296="","",VLOOKUP(D296,ENTRANTS!$A$1:$H$1000,2,0))</f>
        <v/>
      </c>
      <c r="G296" t="str">
        <f>IF(D296="","",VLOOKUP(D296,ENTRANTS!$A$1:$H$1000,3,0))</f>
        <v/>
      </c>
      <c r="H296" s="1" t="str">
        <f>IF(D296="","",LEFT(VLOOKUP(D296,ENTRANTS!$A$1:$H$1000,5,0),1))</f>
        <v/>
      </c>
      <c r="I296" s="1" t="str">
        <f>IF(D296="","",COUNTIF($H$2:H296,H296))</f>
        <v/>
      </c>
      <c r="J296" s="1" t="str">
        <f>IF(D296="","",VLOOKUP(D296,ENTRANTS!$A$1:$H$1000,4,0))</f>
        <v/>
      </c>
      <c r="K296" s="1" t="str">
        <f>IF(D296="","",COUNTIF($J$2:J296,J296))</f>
        <v/>
      </c>
      <c r="L296" t="str">
        <f>IF(D296="","",VLOOKUP(D296,ENTRANTS!$A$1:$H$1000,6,0))</f>
        <v/>
      </c>
      <c r="M296" s="99" t="str">
        <f t="shared" si="46"/>
        <v/>
      </c>
      <c r="N296" s="38"/>
      <c r="O296" s="5" t="str">
        <f t="shared" si="47"/>
        <v/>
      </c>
      <c r="P296" s="6" t="str">
        <f>IF(D296="","",COUNTIF($O$2:O296,O296))</f>
        <v/>
      </c>
      <c r="Q296" s="7" t="str">
        <f t="shared" si="50"/>
        <v/>
      </c>
      <c r="R296" s="42" t="str">
        <f>IF(AND(P296=4,H296="M",NOT(L296="Unattached")),SUMIF(O$2:O296,O296,I$2:I296),"")</f>
        <v/>
      </c>
      <c r="S296" s="7" t="str">
        <f t="shared" si="51"/>
        <v/>
      </c>
      <c r="T296" s="42" t="str">
        <f>IF(AND(P296=3,H296="F",NOT(L296="Unattached")),SUMIF(O$2:O296,O296,I$2:I296),"")</f>
        <v/>
      </c>
      <c r="U296" s="8" t="str">
        <f t="shared" si="44"/>
        <v/>
      </c>
      <c r="V296" s="8" t="str">
        <f t="shared" si="48"/>
        <v/>
      </c>
      <c r="W296" s="40" t="str">
        <f t="shared" si="45"/>
        <v xml:space="preserve"> </v>
      </c>
      <c r="X296" s="40" t="str">
        <f>IF(H296="M",IF(P296&lt;&gt;4,"",VLOOKUP(CONCATENATE(O296," ",(P296-3)),$W$2:AA296,5,0)),IF(P296&lt;&gt;3,"",VLOOKUP(CONCATENATE(O296," ",(P296-2)),$W$2:AA296,5,0)))</f>
        <v/>
      </c>
      <c r="Y296" s="40" t="str">
        <f>IF(H296="M",IF(P296&lt;&gt;4,"",VLOOKUP(CONCATENATE(O296," ",(P296-2)),$W$2:AA296,5,0)),IF(P296&lt;&gt;3,"",VLOOKUP(CONCATENATE(O296," ",(P296-1)),$W$2:AA296,5,0)))</f>
        <v/>
      </c>
      <c r="Z296" s="40" t="str">
        <f>IF(H296="M",IF(P296&lt;&gt;4,"",VLOOKUP(CONCATENATE(O296," ",(P296-1)),$W$2:AA296,5,0)),IF(P296&lt;&gt;3,"",VLOOKUP(CONCATENATE(O296," ",(P296)),$W$2:AA296,5,0)))</f>
        <v/>
      </c>
      <c r="AA296" s="40" t="str">
        <f t="shared" si="49"/>
        <v/>
      </c>
    </row>
    <row r="297" spans="1:27" x14ac:dyDescent="0.3">
      <c r="A297" s="78" t="str">
        <f t="shared" si="42"/>
        <v/>
      </c>
      <c r="B297" s="78" t="str">
        <f t="shared" si="43"/>
        <v/>
      </c>
      <c r="C297" s="1">
        <v>296</v>
      </c>
      <c r="E297" s="73"/>
      <c r="F297" t="str">
        <f>IF(D297="","",VLOOKUP(D297,ENTRANTS!$A$1:$H$1000,2,0))</f>
        <v/>
      </c>
      <c r="G297" t="str">
        <f>IF(D297="","",VLOOKUP(D297,ENTRANTS!$A$1:$H$1000,3,0))</f>
        <v/>
      </c>
      <c r="H297" s="1" t="str">
        <f>IF(D297="","",LEFT(VLOOKUP(D297,ENTRANTS!$A$1:$H$1000,5,0),1))</f>
        <v/>
      </c>
      <c r="I297" s="1" t="str">
        <f>IF(D297="","",COUNTIF($H$2:H297,H297))</f>
        <v/>
      </c>
      <c r="J297" s="1" t="str">
        <f>IF(D297="","",VLOOKUP(D297,ENTRANTS!$A$1:$H$1000,4,0))</f>
        <v/>
      </c>
      <c r="K297" s="1" t="str">
        <f>IF(D297="","",COUNTIF($J$2:J297,J297))</f>
        <v/>
      </c>
      <c r="L297" t="str">
        <f>IF(D297="","",VLOOKUP(D297,ENTRANTS!$A$1:$H$1000,6,0))</f>
        <v/>
      </c>
      <c r="M297" s="99" t="str">
        <f t="shared" si="46"/>
        <v/>
      </c>
      <c r="N297" s="38"/>
      <c r="O297" s="5" t="str">
        <f t="shared" si="47"/>
        <v/>
      </c>
      <c r="P297" s="6" t="str">
        <f>IF(D297="","",COUNTIF($O$2:O297,O297))</f>
        <v/>
      </c>
      <c r="Q297" s="7" t="str">
        <f t="shared" si="50"/>
        <v/>
      </c>
      <c r="R297" s="42" t="str">
        <f>IF(AND(P297=4,H297="M",NOT(L297="Unattached")),SUMIF(O$2:O297,O297,I$2:I297),"")</f>
        <v/>
      </c>
      <c r="S297" s="7" t="str">
        <f t="shared" si="51"/>
        <v/>
      </c>
      <c r="T297" s="42" t="str">
        <f>IF(AND(P297=3,H297="F",NOT(L297="Unattached")),SUMIF(O$2:O297,O297,I$2:I297),"")</f>
        <v/>
      </c>
      <c r="U297" s="8" t="str">
        <f t="shared" si="44"/>
        <v/>
      </c>
      <c r="V297" s="8" t="str">
        <f t="shared" si="48"/>
        <v/>
      </c>
      <c r="W297" s="40" t="str">
        <f t="shared" si="45"/>
        <v xml:space="preserve"> </v>
      </c>
      <c r="X297" s="40" t="str">
        <f>IF(H297="M",IF(P297&lt;&gt;4,"",VLOOKUP(CONCATENATE(O297," ",(P297-3)),$W$2:AA297,5,0)),IF(P297&lt;&gt;3,"",VLOOKUP(CONCATENATE(O297," ",(P297-2)),$W$2:AA297,5,0)))</f>
        <v/>
      </c>
      <c r="Y297" s="40" t="str">
        <f>IF(H297="M",IF(P297&lt;&gt;4,"",VLOOKUP(CONCATENATE(O297," ",(P297-2)),$W$2:AA297,5,0)),IF(P297&lt;&gt;3,"",VLOOKUP(CONCATENATE(O297," ",(P297-1)),$W$2:AA297,5,0)))</f>
        <v/>
      </c>
      <c r="Z297" s="40" t="str">
        <f>IF(H297="M",IF(P297&lt;&gt;4,"",VLOOKUP(CONCATENATE(O297," ",(P297-1)),$W$2:AA297,5,0)),IF(P297&lt;&gt;3,"",VLOOKUP(CONCATENATE(O297," ",(P297)),$W$2:AA297,5,0)))</f>
        <v/>
      </c>
      <c r="AA297" s="40" t="str">
        <f t="shared" si="49"/>
        <v/>
      </c>
    </row>
    <row r="298" spans="1:27" x14ac:dyDescent="0.3">
      <c r="A298" s="78" t="str">
        <f t="shared" si="42"/>
        <v/>
      </c>
      <c r="B298" s="78" t="str">
        <f t="shared" si="43"/>
        <v/>
      </c>
      <c r="C298" s="1">
        <v>297</v>
      </c>
      <c r="E298" s="73"/>
      <c r="F298" t="str">
        <f>IF(D298="","",VLOOKUP(D298,ENTRANTS!$A$1:$H$1000,2,0))</f>
        <v/>
      </c>
      <c r="G298" t="str">
        <f>IF(D298="","",VLOOKUP(D298,ENTRANTS!$A$1:$H$1000,3,0))</f>
        <v/>
      </c>
      <c r="H298" s="1" t="str">
        <f>IF(D298="","",LEFT(VLOOKUP(D298,ENTRANTS!$A$1:$H$1000,5,0),1))</f>
        <v/>
      </c>
      <c r="I298" s="1" t="str">
        <f>IF(D298="","",COUNTIF($H$2:H298,H298))</f>
        <v/>
      </c>
      <c r="J298" s="1" t="str">
        <f>IF(D298="","",VLOOKUP(D298,ENTRANTS!$A$1:$H$1000,4,0))</f>
        <v/>
      </c>
      <c r="K298" s="1" t="str">
        <f>IF(D298="","",COUNTIF($J$2:J298,J298))</f>
        <v/>
      </c>
      <c r="L298" t="str">
        <f>IF(D298="","",VLOOKUP(D298,ENTRANTS!$A$1:$H$1000,6,0))</f>
        <v/>
      </c>
      <c r="M298" s="99" t="str">
        <f t="shared" si="46"/>
        <v/>
      </c>
      <c r="N298" s="38"/>
      <c r="O298" s="5" t="str">
        <f t="shared" si="47"/>
        <v/>
      </c>
      <c r="P298" s="6" t="str">
        <f>IF(D298="","",COUNTIF($O$2:O298,O298))</f>
        <v/>
      </c>
      <c r="Q298" s="7" t="str">
        <f t="shared" si="50"/>
        <v/>
      </c>
      <c r="R298" s="42" t="str">
        <f>IF(AND(P298=4,H298="M",NOT(L298="Unattached")),SUMIF(O$2:O298,O298,I$2:I298),"")</f>
        <v/>
      </c>
      <c r="S298" s="7" t="str">
        <f t="shared" si="51"/>
        <v/>
      </c>
      <c r="T298" s="42" t="str">
        <f>IF(AND(P298=3,H298="F",NOT(L298="Unattached")),SUMIF(O$2:O298,O298,I$2:I298),"")</f>
        <v/>
      </c>
      <c r="U298" s="8" t="str">
        <f t="shared" si="44"/>
        <v/>
      </c>
      <c r="V298" s="8" t="str">
        <f t="shared" si="48"/>
        <v/>
      </c>
      <c r="W298" s="40" t="str">
        <f t="shared" si="45"/>
        <v xml:space="preserve"> </v>
      </c>
      <c r="X298" s="40" t="str">
        <f>IF(H298="M",IF(P298&lt;&gt;4,"",VLOOKUP(CONCATENATE(O298," ",(P298-3)),$W$2:AA298,5,0)),IF(P298&lt;&gt;3,"",VLOOKUP(CONCATENATE(O298," ",(P298-2)),$W$2:AA298,5,0)))</f>
        <v/>
      </c>
      <c r="Y298" s="40" t="str">
        <f>IF(H298="M",IF(P298&lt;&gt;4,"",VLOOKUP(CONCATENATE(O298," ",(P298-2)),$W$2:AA298,5,0)),IF(P298&lt;&gt;3,"",VLOOKUP(CONCATENATE(O298," ",(P298-1)),$W$2:AA298,5,0)))</f>
        <v/>
      </c>
      <c r="Z298" s="40" t="str">
        <f>IF(H298="M",IF(P298&lt;&gt;4,"",VLOOKUP(CONCATENATE(O298," ",(P298-1)),$W$2:AA298,5,0)),IF(P298&lt;&gt;3,"",VLOOKUP(CONCATENATE(O298," ",(P298)),$W$2:AA298,5,0)))</f>
        <v/>
      </c>
      <c r="AA298" s="40" t="str">
        <f t="shared" si="49"/>
        <v/>
      </c>
    </row>
    <row r="299" spans="1:27" x14ac:dyDescent="0.3">
      <c r="A299" s="78" t="str">
        <f t="shared" si="42"/>
        <v/>
      </c>
      <c r="B299" s="78" t="str">
        <f t="shared" si="43"/>
        <v/>
      </c>
      <c r="C299" s="1">
        <v>298</v>
      </c>
      <c r="E299" s="73"/>
      <c r="F299" t="str">
        <f>IF(D299="","",VLOOKUP(D299,ENTRANTS!$A$1:$H$1000,2,0))</f>
        <v/>
      </c>
      <c r="G299" t="str">
        <f>IF(D299="","",VLOOKUP(D299,ENTRANTS!$A$1:$H$1000,3,0))</f>
        <v/>
      </c>
      <c r="H299" s="1" t="str">
        <f>IF(D299="","",LEFT(VLOOKUP(D299,ENTRANTS!$A$1:$H$1000,5,0),1))</f>
        <v/>
      </c>
      <c r="I299" s="1" t="str">
        <f>IF(D299="","",COUNTIF($H$2:H299,H299))</f>
        <v/>
      </c>
      <c r="J299" s="1" t="str">
        <f>IF(D299="","",VLOOKUP(D299,ENTRANTS!$A$1:$H$1000,4,0))</f>
        <v/>
      </c>
      <c r="K299" s="1" t="str">
        <f>IF(D299="","",COUNTIF($J$2:J299,J299))</f>
        <v/>
      </c>
      <c r="L299" t="str">
        <f>IF(D299="","",VLOOKUP(D299,ENTRANTS!$A$1:$H$1000,6,0))</f>
        <v/>
      </c>
      <c r="M299" s="99" t="str">
        <f t="shared" si="46"/>
        <v/>
      </c>
      <c r="N299" s="38"/>
      <c r="O299" s="5" t="str">
        <f t="shared" si="47"/>
        <v/>
      </c>
      <c r="P299" s="6" t="str">
        <f>IF(D299="","",COUNTIF($O$2:O299,O299))</f>
        <v/>
      </c>
      <c r="Q299" s="7" t="str">
        <f t="shared" si="50"/>
        <v/>
      </c>
      <c r="R299" s="42" t="str">
        <f>IF(AND(P299=4,H299="M",NOT(L299="Unattached")),SUMIF(O$2:O299,O299,I$2:I299),"")</f>
        <v/>
      </c>
      <c r="S299" s="7" t="str">
        <f t="shared" si="51"/>
        <v/>
      </c>
      <c r="T299" s="42" t="str">
        <f>IF(AND(P299=3,H299="F",NOT(L299="Unattached")),SUMIF(O$2:O299,O299,I$2:I299),"")</f>
        <v/>
      </c>
      <c r="U299" s="8" t="str">
        <f t="shared" si="44"/>
        <v/>
      </c>
      <c r="V299" s="8" t="str">
        <f t="shared" si="48"/>
        <v/>
      </c>
      <c r="W299" s="40" t="str">
        <f t="shared" si="45"/>
        <v xml:space="preserve"> </v>
      </c>
      <c r="X299" s="40" t="str">
        <f>IF(H299="M",IF(P299&lt;&gt;4,"",VLOOKUP(CONCATENATE(O299," ",(P299-3)),$W$2:AA299,5,0)),IF(P299&lt;&gt;3,"",VLOOKUP(CONCATENATE(O299," ",(P299-2)),$W$2:AA299,5,0)))</f>
        <v/>
      </c>
      <c r="Y299" s="40" t="str">
        <f>IF(H299="M",IF(P299&lt;&gt;4,"",VLOOKUP(CONCATENATE(O299," ",(P299-2)),$W$2:AA299,5,0)),IF(P299&lt;&gt;3,"",VLOOKUP(CONCATENATE(O299," ",(P299-1)),$W$2:AA299,5,0)))</f>
        <v/>
      </c>
      <c r="Z299" s="40" t="str">
        <f>IF(H299="M",IF(P299&lt;&gt;4,"",VLOOKUP(CONCATENATE(O299," ",(P299-1)),$W$2:AA299,5,0)),IF(P299&lt;&gt;3,"",VLOOKUP(CONCATENATE(O299," ",(P299)),$W$2:AA299,5,0)))</f>
        <v/>
      </c>
      <c r="AA299" s="40" t="str">
        <f t="shared" si="49"/>
        <v/>
      </c>
    </row>
    <row r="300" spans="1:27" x14ac:dyDescent="0.3">
      <c r="A300" s="78" t="str">
        <f t="shared" si="42"/>
        <v/>
      </c>
      <c r="B300" s="78" t="str">
        <f t="shared" si="43"/>
        <v/>
      </c>
      <c r="C300" s="1">
        <v>299</v>
      </c>
      <c r="E300" s="73"/>
      <c r="F300" t="str">
        <f>IF(D300="","",VLOOKUP(D300,ENTRANTS!$A$1:$H$1000,2,0))</f>
        <v/>
      </c>
      <c r="G300" t="str">
        <f>IF(D300="","",VLOOKUP(D300,ENTRANTS!$A$1:$H$1000,3,0))</f>
        <v/>
      </c>
      <c r="H300" s="1" t="str">
        <f>IF(D300="","",LEFT(VLOOKUP(D300,ENTRANTS!$A$1:$H$1000,5,0),1))</f>
        <v/>
      </c>
      <c r="I300" s="1" t="str">
        <f>IF(D300="","",COUNTIF($H$2:H300,H300))</f>
        <v/>
      </c>
      <c r="J300" s="1" t="str">
        <f>IF(D300="","",VLOOKUP(D300,ENTRANTS!$A$1:$H$1000,4,0))</f>
        <v/>
      </c>
      <c r="K300" s="1" t="str">
        <f>IF(D300="","",COUNTIF($J$2:J300,J300))</f>
        <v/>
      </c>
      <c r="L300" t="str">
        <f>IF(D300="","",VLOOKUP(D300,ENTRANTS!$A$1:$H$1000,6,0))</f>
        <v/>
      </c>
      <c r="M300" s="99" t="str">
        <f t="shared" si="46"/>
        <v/>
      </c>
      <c r="N300" s="38"/>
      <c r="O300" s="5" t="str">
        <f t="shared" si="47"/>
        <v/>
      </c>
      <c r="P300" s="6" t="str">
        <f>IF(D300="","",COUNTIF($O$2:O300,O300))</f>
        <v/>
      </c>
      <c r="Q300" s="7" t="str">
        <f t="shared" si="50"/>
        <v/>
      </c>
      <c r="R300" s="42" t="str">
        <f>IF(AND(P300=4,H300="M",NOT(L300="Unattached")),SUMIF(O$2:O300,O300,I$2:I300),"")</f>
        <v/>
      </c>
      <c r="S300" s="7" t="str">
        <f t="shared" si="51"/>
        <v/>
      </c>
      <c r="T300" s="42" t="str">
        <f>IF(AND(P300=3,H300="F",NOT(L300="Unattached")),SUMIF(O$2:O300,O300,I$2:I300),"")</f>
        <v/>
      </c>
      <c r="U300" s="8" t="str">
        <f t="shared" si="44"/>
        <v/>
      </c>
      <c r="V300" s="8" t="str">
        <f t="shared" si="48"/>
        <v/>
      </c>
      <c r="W300" s="40" t="str">
        <f t="shared" si="45"/>
        <v xml:space="preserve"> </v>
      </c>
      <c r="X300" s="40" t="str">
        <f>IF(H300="M",IF(P300&lt;&gt;4,"",VLOOKUP(CONCATENATE(O300," ",(P300-3)),$W$2:AA300,5,0)),IF(P300&lt;&gt;3,"",VLOOKUP(CONCATENATE(O300," ",(P300-2)),$W$2:AA300,5,0)))</f>
        <v/>
      </c>
      <c r="Y300" s="40" t="str">
        <f>IF(H300="M",IF(P300&lt;&gt;4,"",VLOOKUP(CONCATENATE(O300," ",(P300-2)),$W$2:AA300,5,0)),IF(P300&lt;&gt;3,"",VLOOKUP(CONCATENATE(O300," ",(P300-1)),$W$2:AA300,5,0)))</f>
        <v/>
      </c>
      <c r="Z300" s="40" t="str">
        <f>IF(H300="M",IF(P300&lt;&gt;4,"",VLOOKUP(CONCATENATE(O300," ",(P300-1)),$W$2:AA300,5,0)),IF(P300&lt;&gt;3,"",VLOOKUP(CONCATENATE(O300," ",(P300)),$W$2:AA300,5,0)))</f>
        <v/>
      </c>
      <c r="AA300" s="40" t="str">
        <f t="shared" si="49"/>
        <v/>
      </c>
    </row>
    <row r="301" spans="1:27" x14ac:dyDescent="0.3">
      <c r="A301" s="78" t="str">
        <f t="shared" si="42"/>
        <v/>
      </c>
      <c r="B301" s="78" t="str">
        <f t="shared" si="43"/>
        <v/>
      </c>
      <c r="C301" s="1">
        <v>300</v>
      </c>
      <c r="E301" s="73"/>
      <c r="F301" t="str">
        <f>IF(D301="","",VLOOKUP(D301,ENTRANTS!$A$1:$H$1000,2,0))</f>
        <v/>
      </c>
      <c r="G301" t="str">
        <f>IF(D301="","",VLOOKUP(D301,ENTRANTS!$A$1:$H$1000,3,0))</f>
        <v/>
      </c>
      <c r="H301" s="1" t="str">
        <f>IF(D301="","",LEFT(VLOOKUP(D301,ENTRANTS!$A$1:$H$1000,5,0),1))</f>
        <v/>
      </c>
      <c r="I301" s="1" t="str">
        <f>IF(D301="","",COUNTIF($H$2:H301,H301))</f>
        <v/>
      </c>
      <c r="J301" s="1" t="str">
        <f>IF(D301="","",VLOOKUP(D301,ENTRANTS!$A$1:$H$1000,4,0))</f>
        <v/>
      </c>
      <c r="K301" s="1" t="str">
        <f>IF(D301="","",COUNTIF($J$2:J301,J301))</f>
        <v/>
      </c>
      <c r="L301" t="str">
        <f>IF(D301="","",VLOOKUP(D301,ENTRANTS!$A$1:$H$1000,6,0))</f>
        <v/>
      </c>
      <c r="M301" s="99" t="str">
        <f t="shared" si="46"/>
        <v/>
      </c>
      <c r="N301" s="38"/>
      <c r="O301" s="5" t="str">
        <f t="shared" si="47"/>
        <v/>
      </c>
      <c r="P301" s="6" t="str">
        <f>IF(D301="","",COUNTIF($O$2:O301,O301))</f>
        <v/>
      </c>
      <c r="Q301" s="7" t="str">
        <f t="shared" si="50"/>
        <v/>
      </c>
      <c r="R301" s="42" t="str">
        <f>IF(AND(P301=4,H301="M",NOT(L301="Unattached")),SUMIF(O$2:O301,O301,I$2:I301),"")</f>
        <v/>
      </c>
      <c r="S301" s="7" t="str">
        <f t="shared" si="51"/>
        <v/>
      </c>
      <c r="T301" s="42" t="str">
        <f>IF(AND(P301=3,H301="F",NOT(L301="Unattached")),SUMIF(O$2:O301,O301,I$2:I301),"")</f>
        <v/>
      </c>
      <c r="U301" s="8" t="str">
        <f t="shared" si="44"/>
        <v/>
      </c>
      <c r="V301" s="8" t="str">
        <f t="shared" si="48"/>
        <v/>
      </c>
      <c r="W301" s="40" t="str">
        <f t="shared" si="45"/>
        <v xml:space="preserve"> </v>
      </c>
      <c r="X301" s="40" t="str">
        <f>IF(H301="M",IF(P301&lt;&gt;4,"",VLOOKUP(CONCATENATE(O301," ",(P301-3)),$W$2:AA301,5,0)),IF(P301&lt;&gt;3,"",VLOOKUP(CONCATENATE(O301," ",(P301-2)),$W$2:AA301,5,0)))</f>
        <v/>
      </c>
      <c r="Y301" s="40" t="str">
        <f>IF(H301="M",IF(P301&lt;&gt;4,"",VLOOKUP(CONCATENATE(O301," ",(P301-2)),$W$2:AA301,5,0)),IF(P301&lt;&gt;3,"",VLOOKUP(CONCATENATE(O301," ",(P301-1)),$W$2:AA301,5,0)))</f>
        <v/>
      </c>
      <c r="Z301" s="40" t="str">
        <f>IF(H301="M",IF(P301&lt;&gt;4,"",VLOOKUP(CONCATENATE(O301," ",(P301-1)),$W$2:AA301,5,0)),IF(P301&lt;&gt;3,"",VLOOKUP(CONCATENATE(O301," ",(P301)),$W$2:AA301,5,0)))</f>
        <v/>
      </c>
      <c r="AA301" s="40" t="str">
        <f t="shared" si="49"/>
        <v/>
      </c>
    </row>
    <row r="302" spans="1:27" x14ac:dyDescent="0.3">
      <c r="A302" s="78" t="str">
        <f t="shared" si="42"/>
        <v/>
      </c>
      <c r="B302" s="78" t="str">
        <f t="shared" si="43"/>
        <v/>
      </c>
      <c r="C302" s="1">
        <v>301</v>
      </c>
      <c r="E302" s="73"/>
      <c r="F302" t="str">
        <f>IF(D302="","",VLOOKUP(D302,ENTRANTS!$A$1:$H$1000,2,0))</f>
        <v/>
      </c>
      <c r="G302" t="str">
        <f>IF(D302="","",VLOOKUP(D302,ENTRANTS!$A$1:$H$1000,3,0))</f>
        <v/>
      </c>
      <c r="H302" s="1" t="str">
        <f>IF(D302="","",LEFT(VLOOKUP(D302,ENTRANTS!$A$1:$H$1000,5,0),1))</f>
        <v/>
      </c>
      <c r="I302" s="1" t="str">
        <f>IF(D302="","",COUNTIF($H$2:H302,H302))</f>
        <v/>
      </c>
      <c r="J302" s="1" t="str">
        <f>IF(D302="","",VLOOKUP(D302,ENTRANTS!$A$1:$H$1000,4,0))</f>
        <v/>
      </c>
      <c r="K302" s="1" t="str">
        <f>IF(D302="","",COUNTIF($J$2:J302,J302))</f>
        <v/>
      </c>
      <c r="L302" t="str">
        <f>IF(D302="","",VLOOKUP(D302,ENTRANTS!$A$1:$H$1000,6,0))</f>
        <v/>
      </c>
      <c r="M302" s="99" t="str">
        <f t="shared" si="46"/>
        <v/>
      </c>
      <c r="N302" s="38"/>
      <c r="O302" s="5" t="str">
        <f t="shared" si="47"/>
        <v/>
      </c>
      <c r="P302" s="6" t="str">
        <f>IF(D302="","",COUNTIF($O$2:O302,O302))</f>
        <v/>
      </c>
      <c r="Q302" s="7" t="str">
        <f t="shared" si="50"/>
        <v/>
      </c>
      <c r="R302" s="42" t="str">
        <f>IF(AND(P302=4,H302="M",NOT(L302="Unattached")),SUMIF(O$2:O302,O302,I$2:I302),"")</f>
        <v/>
      </c>
      <c r="S302" s="7" t="str">
        <f t="shared" si="51"/>
        <v/>
      </c>
      <c r="T302" s="42" t="str">
        <f>IF(AND(P302=3,H302="F",NOT(L302="Unattached")),SUMIF(O$2:O302,O302,I$2:I302),"")</f>
        <v/>
      </c>
      <c r="U302" s="8" t="str">
        <f t="shared" si="44"/>
        <v/>
      </c>
      <c r="V302" s="8" t="str">
        <f t="shared" si="48"/>
        <v/>
      </c>
      <c r="W302" s="40" t="str">
        <f t="shared" si="45"/>
        <v xml:space="preserve"> </v>
      </c>
      <c r="X302" s="40" t="str">
        <f>IF(H302="M",IF(P302&lt;&gt;4,"",VLOOKUP(CONCATENATE(O302," ",(P302-3)),$W$2:AA302,5,0)),IF(P302&lt;&gt;3,"",VLOOKUP(CONCATENATE(O302," ",(P302-2)),$W$2:AA302,5,0)))</f>
        <v/>
      </c>
      <c r="Y302" s="40" t="str">
        <f>IF(H302="M",IF(P302&lt;&gt;4,"",VLOOKUP(CONCATENATE(O302," ",(P302-2)),$W$2:AA302,5,0)),IF(P302&lt;&gt;3,"",VLOOKUP(CONCATENATE(O302," ",(P302-1)),$W$2:AA302,5,0)))</f>
        <v/>
      </c>
      <c r="Z302" s="40" t="str">
        <f>IF(H302="M",IF(P302&lt;&gt;4,"",VLOOKUP(CONCATENATE(O302," ",(P302-1)),$W$2:AA302,5,0)),IF(P302&lt;&gt;3,"",VLOOKUP(CONCATENATE(O302," ",(P302)),$W$2:AA302,5,0)))</f>
        <v/>
      </c>
      <c r="AA302" s="40" t="str">
        <f t="shared" si="49"/>
        <v/>
      </c>
    </row>
    <row r="303" spans="1:27" x14ac:dyDescent="0.3">
      <c r="A303" s="78" t="str">
        <f t="shared" si="42"/>
        <v/>
      </c>
      <c r="B303" s="78" t="str">
        <f t="shared" si="43"/>
        <v/>
      </c>
      <c r="C303" s="1">
        <v>302</v>
      </c>
      <c r="E303" s="73"/>
      <c r="F303" t="str">
        <f>IF(D303="","",VLOOKUP(D303,ENTRANTS!$A$1:$H$1000,2,0))</f>
        <v/>
      </c>
      <c r="G303" t="str">
        <f>IF(D303="","",VLOOKUP(D303,ENTRANTS!$A$1:$H$1000,3,0))</f>
        <v/>
      </c>
      <c r="H303" s="1" t="str">
        <f>IF(D303="","",LEFT(VLOOKUP(D303,ENTRANTS!$A$1:$H$1000,5,0),1))</f>
        <v/>
      </c>
      <c r="I303" s="1" t="str">
        <f>IF(D303="","",COUNTIF($H$2:H303,H303))</f>
        <v/>
      </c>
      <c r="J303" s="1" t="str">
        <f>IF(D303="","",VLOOKUP(D303,ENTRANTS!$A$1:$H$1000,4,0))</f>
        <v/>
      </c>
      <c r="K303" s="1" t="str">
        <f>IF(D303="","",COUNTIF($J$2:J303,J303))</f>
        <v/>
      </c>
      <c r="L303" t="str">
        <f>IF(D303="","",VLOOKUP(D303,ENTRANTS!$A$1:$H$1000,6,0))</f>
        <v/>
      </c>
      <c r="M303" s="99" t="str">
        <f t="shared" si="46"/>
        <v/>
      </c>
      <c r="N303" s="38"/>
      <c r="O303" s="5" t="str">
        <f t="shared" si="47"/>
        <v/>
      </c>
      <c r="P303" s="6" t="str">
        <f>IF(D303="","",COUNTIF($O$2:O303,O303))</f>
        <v/>
      </c>
      <c r="Q303" s="7" t="str">
        <f t="shared" si="50"/>
        <v/>
      </c>
      <c r="R303" s="42" t="str">
        <f>IF(AND(P303=4,H303="M",NOT(L303="Unattached")),SUMIF(O$2:O303,O303,I$2:I303),"")</f>
        <v/>
      </c>
      <c r="S303" s="7" t="str">
        <f t="shared" si="51"/>
        <v/>
      </c>
      <c r="T303" s="42" t="str">
        <f>IF(AND(P303=3,H303="F",NOT(L303="Unattached")),SUMIF(O$2:O303,O303,I$2:I303),"")</f>
        <v/>
      </c>
      <c r="U303" s="8" t="str">
        <f t="shared" si="44"/>
        <v/>
      </c>
      <c r="V303" s="8" t="str">
        <f t="shared" si="48"/>
        <v/>
      </c>
      <c r="W303" s="40" t="str">
        <f t="shared" si="45"/>
        <v xml:space="preserve"> </v>
      </c>
      <c r="X303" s="40" t="str">
        <f>IF(H303="M",IF(P303&lt;&gt;4,"",VLOOKUP(CONCATENATE(O303," ",(P303-3)),$W$2:AA303,5,0)),IF(P303&lt;&gt;3,"",VLOOKUP(CONCATENATE(O303," ",(P303-2)),$W$2:AA303,5,0)))</f>
        <v/>
      </c>
      <c r="Y303" s="40" t="str">
        <f>IF(H303="M",IF(P303&lt;&gt;4,"",VLOOKUP(CONCATENATE(O303," ",(P303-2)),$W$2:AA303,5,0)),IF(P303&lt;&gt;3,"",VLOOKUP(CONCATENATE(O303," ",(P303-1)),$W$2:AA303,5,0)))</f>
        <v/>
      </c>
      <c r="Z303" s="40" t="str">
        <f>IF(H303="M",IF(P303&lt;&gt;4,"",VLOOKUP(CONCATENATE(O303," ",(P303-1)),$W$2:AA303,5,0)),IF(P303&lt;&gt;3,"",VLOOKUP(CONCATENATE(O303," ",(P303)),$W$2:AA303,5,0)))</f>
        <v/>
      </c>
      <c r="AA303" s="40" t="str">
        <f t="shared" si="49"/>
        <v/>
      </c>
    </row>
    <row r="304" spans="1:27" x14ac:dyDescent="0.3">
      <c r="A304" s="78" t="str">
        <f t="shared" si="42"/>
        <v/>
      </c>
      <c r="B304" s="78" t="str">
        <f t="shared" si="43"/>
        <v/>
      </c>
      <c r="C304" s="1">
        <v>303</v>
      </c>
      <c r="E304" s="73"/>
      <c r="F304" t="str">
        <f>IF(D304="","",VLOOKUP(D304,ENTRANTS!$A$1:$H$1000,2,0))</f>
        <v/>
      </c>
      <c r="G304" t="str">
        <f>IF(D304="","",VLOOKUP(D304,ENTRANTS!$A$1:$H$1000,3,0))</f>
        <v/>
      </c>
      <c r="H304" s="1" t="str">
        <f>IF(D304="","",LEFT(VLOOKUP(D304,ENTRANTS!$A$1:$H$1000,5,0),1))</f>
        <v/>
      </c>
      <c r="I304" s="1" t="str">
        <f>IF(D304="","",COUNTIF($H$2:H304,H304))</f>
        <v/>
      </c>
      <c r="J304" s="1" t="str">
        <f>IF(D304="","",VLOOKUP(D304,ENTRANTS!$A$1:$H$1000,4,0))</f>
        <v/>
      </c>
      <c r="K304" s="1" t="str">
        <f>IF(D304="","",COUNTIF($J$2:J304,J304))</f>
        <v/>
      </c>
      <c r="L304" t="str">
        <f>IF(D304="","",VLOOKUP(D304,ENTRANTS!$A$1:$H$1000,6,0))</f>
        <v/>
      </c>
      <c r="M304" s="99" t="str">
        <f t="shared" si="46"/>
        <v/>
      </c>
      <c r="N304" s="38"/>
      <c r="O304" s="5" t="str">
        <f t="shared" si="47"/>
        <v/>
      </c>
      <c r="P304" s="6" t="str">
        <f>IF(D304="","",COUNTIF($O$2:O304,O304))</f>
        <v/>
      </c>
      <c r="Q304" s="7" t="str">
        <f t="shared" si="50"/>
        <v/>
      </c>
      <c r="R304" s="42" t="str">
        <f>IF(AND(P304=4,H304="M",NOT(L304="Unattached")),SUMIF(O$2:O304,O304,I$2:I304),"")</f>
        <v/>
      </c>
      <c r="S304" s="7" t="str">
        <f t="shared" si="51"/>
        <v/>
      </c>
      <c r="T304" s="42" t="str">
        <f>IF(AND(P304=3,H304="F",NOT(L304="Unattached")),SUMIF(O$2:O304,O304,I$2:I304),"")</f>
        <v/>
      </c>
      <c r="U304" s="8" t="str">
        <f t="shared" si="44"/>
        <v/>
      </c>
      <c r="V304" s="8" t="str">
        <f t="shared" si="48"/>
        <v/>
      </c>
      <c r="W304" s="40" t="str">
        <f t="shared" si="45"/>
        <v xml:space="preserve"> </v>
      </c>
      <c r="X304" s="40" t="str">
        <f>IF(H304="M",IF(P304&lt;&gt;4,"",VLOOKUP(CONCATENATE(O304," ",(P304-3)),$W$2:AA304,5,0)),IF(P304&lt;&gt;3,"",VLOOKUP(CONCATENATE(O304," ",(P304-2)),$W$2:AA304,5,0)))</f>
        <v/>
      </c>
      <c r="Y304" s="40" t="str">
        <f>IF(H304="M",IF(P304&lt;&gt;4,"",VLOOKUP(CONCATENATE(O304," ",(P304-2)),$W$2:AA304,5,0)),IF(P304&lt;&gt;3,"",VLOOKUP(CONCATENATE(O304," ",(P304-1)),$W$2:AA304,5,0)))</f>
        <v/>
      </c>
      <c r="Z304" s="40" t="str">
        <f>IF(H304="M",IF(P304&lt;&gt;4,"",VLOOKUP(CONCATENATE(O304," ",(P304-1)),$W$2:AA304,5,0)),IF(P304&lt;&gt;3,"",VLOOKUP(CONCATENATE(O304," ",(P304)),$W$2:AA304,5,0)))</f>
        <v/>
      </c>
      <c r="AA304" s="40" t="str">
        <f t="shared" si="49"/>
        <v/>
      </c>
    </row>
    <row r="305" spans="1:27" x14ac:dyDescent="0.3">
      <c r="A305" s="78" t="str">
        <f t="shared" si="42"/>
        <v/>
      </c>
      <c r="B305" s="78" t="str">
        <f t="shared" si="43"/>
        <v/>
      </c>
      <c r="C305" s="1">
        <v>304</v>
      </c>
      <c r="E305" s="73"/>
      <c r="F305" t="str">
        <f>IF(D305="","",VLOOKUP(D305,ENTRANTS!$A$1:$H$1000,2,0))</f>
        <v/>
      </c>
      <c r="G305" t="str">
        <f>IF(D305="","",VLOOKUP(D305,ENTRANTS!$A$1:$H$1000,3,0))</f>
        <v/>
      </c>
      <c r="H305" s="1" t="str">
        <f>IF(D305="","",LEFT(VLOOKUP(D305,ENTRANTS!$A$1:$H$1000,5,0),1))</f>
        <v/>
      </c>
      <c r="I305" s="1" t="str">
        <f>IF(D305="","",COUNTIF($H$2:H305,H305))</f>
        <v/>
      </c>
      <c r="J305" s="1" t="str">
        <f>IF(D305="","",VLOOKUP(D305,ENTRANTS!$A$1:$H$1000,4,0))</f>
        <v/>
      </c>
      <c r="K305" s="1" t="str">
        <f>IF(D305="","",COUNTIF($J$2:J305,J305))</f>
        <v/>
      </c>
      <c r="L305" t="str">
        <f>IF(D305="","",VLOOKUP(D305,ENTRANTS!$A$1:$H$1000,6,0))</f>
        <v/>
      </c>
      <c r="M305" s="99" t="str">
        <f t="shared" si="46"/>
        <v/>
      </c>
      <c r="N305" s="38"/>
      <c r="O305" s="5" t="str">
        <f t="shared" si="47"/>
        <v/>
      </c>
      <c r="P305" s="6" t="str">
        <f>IF(D305="","",COUNTIF($O$2:O305,O305))</f>
        <v/>
      </c>
      <c r="Q305" s="7" t="str">
        <f t="shared" si="50"/>
        <v/>
      </c>
      <c r="R305" s="42" t="str">
        <f>IF(AND(P305=4,H305="M",NOT(L305="Unattached")),SUMIF(O$2:O305,O305,I$2:I305),"")</f>
        <v/>
      </c>
      <c r="S305" s="7" t="str">
        <f t="shared" si="51"/>
        <v/>
      </c>
      <c r="T305" s="42" t="str">
        <f>IF(AND(P305=3,H305="F",NOT(L305="Unattached")),SUMIF(O$2:O305,O305,I$2:I305),"")</f>
        <v/>
      </c>
      <c r="U305" s="8" t="str">
        <f t="shared" si="44"/>
        <v/>
      </c>
      <c r="V305" s="8" t="str">
        <f t="shared" si="48"/>
        <v/>
      </c>
      <c r="W305" s="40" t="str">
        <f t="shared" si="45"/>
        <v xml:space="preserve"> </v>
      </c>
      <c r="X305" s="40" t="str">
        <f>IF(H305="M",IF(P305&lt;&gt;4,"",VLOOKUP(CONCATENATE(O305," ",(P305-3)),$W$2:AA305,5,0)),IF(P305&lt;&gt;3,"",VLOOKUP(CONCATENATE(O305," ",(P305-2)),$W$2:AA305,5,0)))</f>
        <v/>
      </c>
      <c r="Y305" s="40" t="str">
        <f>IF(H305="M",IF(P305&lt;&gt;4,"",VLOOKUP(CONCATENATE(O305," ",(P305-2)),$W$2:AA305,5,0)),IF(P305&lt;&gt;3,"",VLOOKUP(CONCATENATE(O305," ",(P305-1)),$W$2:AA305,5,0)))</f>
        <v/>
      </c>
      <c r="Z305" s="40" t="str">
        <f>IF(H305="M",IF(P305&lt;&gt;4,"",VLOOKUP(CONCATENATE(O305," ",(P305-1)),$W$2:AA305,5,0)),IF(P305&lt;&gt;3,"",VLOOKUP(CONCATENATE(O305," ",(P305)),$W$2:AA305,5,0)))</f>
        <v/>
      </c>
      <c r="AA305" s="40" t="str">
        <f t="shared" si="49"/>
        <v/>
      </c>
    </row>
    <row r="306" spans="1:27" x14ac:dyDescent="0.3">
      <c r="A306" s="78" t="str">
        <f t="shared" si="42"/>
        <v/>
      </c>
      <c r="B306" s="78" t="str">
        <f t="shared" si="43"/>
        <v/>
      </c>
      <c r="C306" s="1">
        <v>305</v>
      </c>
      <c r="E306" s="73"/>
      <c r="F306" t="str">
        <f>IF(D306="","",VLOOKUP(D306,ENTRANTS!$A$1:$H$1000,2,0))</f>
        <v/>
      </c>
      <c r="G306" t="str">
        <f>IF(D306="","",VLOOKUP(D306,ENTRANTS!$A$1:$H$1000,3,0))</f>
        <v/>
      </c>
      <c r="H306" s="1" t="str">
        <f>IF(D306="","",LEFT(VLOOKUP(D306,ENTRANTS!$A$1:$H$1000,5,0),1))</f>
        <v/>
      </c>
      <c r="I306" s="1" t="str">
        <f>IF(D306="","",COUNTIF($H$2:H306,H306))</f>
        <v/>
      </c>
      <c r="J306" s="1" t="str">
        <f>IF(D306="","",VLOOKUP(D306,ENTRANTS!$A$1:$H$1000,4,0))</f>
        <v/>
      </c>
      <c r="K306" s="1" t="str">
        <f>IF(D306="","",COUNTIF($J$2:J306,J306))</f>
        <v/>
      </c>
      <c r="L306" t="str">
        <f>IF(D306="","",VLOOKUP(D306,ENTRANTS!$A$1:$H$1000,6,0))</f>
        <v/>
      </c>
      <c r="M306" s="99" t="str">
        <f t="shared" si="46"/>
        <v/>
      </c>
      <c r="N306" s="38"/>
      <c r="O306" s="5" t="str">
        <f t="shared" si="47"/>
        <v/>
      </c>
      <c r="P306" s="6" t="str">
        <f>IF(D306="","",COUNTIF($O$2:O306,O306))</f>
        <v/>
      </c>
      <c r="Q306" s="7" t="str">
        <f t="shared" si="50"/>
        <v/>
      </c>
      <c r="R306" s="42" t="str">
        <f>IF(AND(P306=4,H306="M",NOT(L306="Unattached")),SUMIF(O$2:O306,O306,I$2:I306),"")</f>
        <v/>
      </c>
      <c r="S306" s="7" t="str">
        <f t="shared" si="51"/>
        <v/>
      </c>
      <c r="T306" s="42" t="str">
        <f>IF(AND(P306=3,H306="F",NOT(L306="Unattached")),SUMIF(O$2:O306,O306,I$2:I306),"")</f>
        <v/>
      </c>
      <c r="U306" s="8" t="str">
        <f t="shared" si="44"/>
        <v/>
      </c>
      <c r="V306" s="8" t="str">
        <f t="shared" si="48"/>
        <v/>
      </c>
      <c r="W306" s="40" t="str">
        <f t="shared" si="45"/>
        <v xml:space="preserve"> </v>
      </c>
      <c r="X306" s="40" t="str">
        <f>IF(H306="M",IF(P306&lt;&gt;4,"",VLOOKUP(CONCATENATE(O306," ",(P306-3)),$W$2:AA306,5,0)),IF(P306&lt;&gt;3,"",VLOOKUP(CONCATENATE(O306," ",(P306-2)),$W$2:AA306,5,0)))</f>
        <v/>
      </c>
      <c r="Y306" s="40" t="str">
        <f>IF(H306="M",IF(P306&lt;&gt;4,"",VLOOKUP(CONCATENATE(O306," ",(P306-2)),$W$2:AA306,5,0)),IF(P306&lt;&gt;3,"",VLOOKUP(CONCATENATE(O306," ",(P306-1)),$W$2:AA306,5,0)))</f>
        <v/>
      </c>
      <c r="Z306" s="40" t="str">
        <f>IF(H306="M",IF(P306&lt;&gt;4,"",VLOOKUP(CONCATENATE(O306," ",(P306-1)),$W$2:AA306,5,0)),IF(P306&lt;&gt;3,"",VLOOKUP(CONCATENATE(O306," ",(P306)),$W$2:AA306,5,0)))</f>
        <v/>
      </c>
      <c r="AA306" s="40" t="str">
        <f t="shared" si="49"/>
        <v/>
      </c>
    </row>
    <row r="307" spans="1:27" x14ac:dyDescent="0.3">
      <c r="A307" s="78" t="str">
        <f t="shared" si="42"/>
        <v/>
      </c>
      <c r="B307" s="78" t="str">
        <f t="shared" si="43"/>
        <v/>
      </c>
      <c r="C307" s="1">
        <v>306</v>
      </c>
      <c r="E307" s="73"/>
      <c r="F307" t="str">
        <f>IF(D307="","",VLOOKUP(D307,ENTRANTS!$A$1:$H$1000,2,0))</f>
        <v/>
      </c>
      <c r="G307" t="str">
        <f>IF(D307="","",VLOOKUP(D307,ENTRANTS!$A$1:$H$1000,3,0))</f>
        <v/>
      </c>
      <c r="H307" s="1" t="str">
        <f>IF(D307="","",LEFT(VLOOKUP(D307,ENTRANTS!$A$1:$H$1000,5,0),1))</f>
        <v/>
      </c>
      <c r="I307" s="1" t="str">
        <f>IF(D307="","",COUNTIF($H$2:H307,H307))</f>
        <v/>
      </c>
      <c r="J307" s="1" t="str">
        <f>IF(D307="","",VLOOKUP(D307,ENTRANTS!$A$1:$H$1000,4,0))</f>
        <v/>
      </c>
      <c r="K307" s="1" t="str">
        <f>IF(D307="","",COUNTIF($J$2:J307,J307))</f>
        <v/>
      </c>
      <c r="L307" t="str">
        <f>IF(D307="","",VLOOKUP(D307,ENTRANTS!$A$1:$H$1000,6,0))</f>
        <v/>
      </c>
      <c r="M307" s="99" t="str">
        <f t="shared" si="46"/>
        <v/>
      </c>
      <c r="N307" s="38"/>
      <c r="O307" s="5" t="str">
        <f t="shared" si="47"/>
        <v/>
      </c>
      <c r="P307" s="6" t="str">
        <f>IF(D307="","",COUNTIF($O$2:O307,O307))</f>
        <v/>
      </c>
      <c r="Q307" s="7" t="str">
        <f t="shared" si="50"/>
        <v/>
      </c>
      <c r="R307" s="42" t="str">
        <f>IF(AND(P307=4,H307="M",NOT(L307="Unattached")),SUMIF(O$2:O307,O307,I$2:I307),"")</f>
        <v/>
      </c>
      <c r="S307" s="7" t="str">
        <f t="shared" si="51"/>
        <v/>
      </c>
      <c r="T307" s="42" t="str">
        <f>IF(AND(P307=3,H307="F",NOT(L307="Unattached")),SUMIF(O$2:O307,O307,I$2:I307),"")</f>
        <v/>
      </c>
      <c r="U307" s="8" t="str">
        <f t="shared" si="44"/>
        <v/>
      </c>
      <c r="V307" s="8" t="str">
        <f t="shared" si="48"/>
        <v/>
      </c>
      <c r="W307" s="40" t="str">
        <f t="shared" si="45"/>
        <v xml:space="preserve"> </v>
      </c>
      <c r="X307" s="40" t="str">
        <f>IF(H307="M",IF(P307&lt;&gt;4,"",VLOOKUP(CONCATENATE(O307," ",(P307-3)),$W$2:AA307,5,0)),IF(P307&lt;&gt;3,"",VLOOKUP(CONCATENATE(O307," ",(P307-2)),$W$2:AA307,5,0)))</f>
        <v/>
      </c>
      <c r="Y307" s="40" t="str">
        <f>IF(H307="M",IF(P307&lt;&gt;4,"",VLOOKUP(CONCATENATE(O307," ",(P307-2)),$W$2:AA307,5,0)),IF(P307&lt;&gt;3,"",VLOOKUP(CONCATENATE(O307," ",(P307-1)),$W$2:AA307,5,0)))</f>
        <v/>
      </c>
      <c r="Z307" s="40" t="str">
        <f>IF(H307="M",IF(P307&lt;&gt;4,"",VLOOKUP(CONCATENATE(O307," ",(P307-1)),$W$2:AA307,5,0)),IF(P307&lt;&gt;3,"",VLOOKUP(CONCATENATE(O307," ",(P307)),$W$2:AA307,5,0)))</f>
        <v/>
      </c>
      <c r="AA307" s="40" t="str">
        <f t="shared" si="49"/>
        <v/>
      </c>
    </row>
    <row r="308" spans="1:27" x14ac:dyDescent="0.3">
      <c r="A308" s="78" t="str">
        <f t="shared" si="42"/>
        <v/>
      </c>
      <c r="B308" s="78" t="str">
        <f t="shared" si="43"/>
        <v/>
      </c>
      <c r="C308" s="1">
        <v>307</v>
      </c>
      <c r="E308" s="73"/>
      <c r="F308" t="str">
        <f>IF(D308="","",VLOOKUP(D308,ENTRANTS!$A$1:$H$1000,2,0))</f>
        <v/>
      </c>
      <c r="G308" t="str">
        <f>IF(D308="","",VLOOKUP(D308,ENTRANTS!$A$1:$H$1000,3,0))</f>
        <v/>
      </c>
      <c r="H308" s="1" t="str">
        <f>IF(D308="","",LEFT(VLOOKUP(D308,ENTRANTS!$A$1:$H$1000,5,0),1))</f>
        <v/>
      </c>
      <c r="I308" s="1" t="str">
        <f>IF(D308="","",COUNTIF($H$2:H308,H308))</f>
        <v/>
      </c>
      <c r="J308" s="1" t="str">
        <f>IF(D308="","",VLOOKUP(D308,ENTRANTS!$A$1:$H$1000,4,0))</f>
        <v/>
      </c>
      <c r="K308" s="1" t="str">
        <f>IF(D308="","",COUNTIF($J$2:J308,J308))</f>
        <v/>
      </c>
      <c r="L308" t="str">
        <f>IF(D308="","",VLOOKUP(D308,ENTRANTS!$A$1:$H$1000,6,0))</f>
        <v/>
      </c>
      <c r="M308" s="99" t="str">
        <f t="shared" si="46"/>
        <v/>
      </c>
      <c r="N308" s="38"/>
      <c r="O308" s="5" t="str">
        <f t="shared" si="47"/>
        <v/>
      </c>
      <c r="P308" s="6" t="str">
        <f>IF(D308="","",COUNTIF($O$2:O308,O308))</f>
        <v/>
      </c>
      <c r="Q308" s="7" t="str">
        <f t="shared" si="50"/>
        <v/>
      </c>
      <c r="R308" s="42" t="str">
        <f>IF(AND(P308=4,H308="M",NOT(L308="Unattached")),SUMIF(O$2:O308,O308,I$2:I308),"")</f>
        <v/>
      </c>
      <c r="S308" s="7" t="str">
        <f t="shared" si="51"/>
        <v/>
      </c>
      <c r="T308" s="42" t="str">
        <f>IF(AND(P308=3,H308="F",NOT(L308="Unattached")),SUMIF(O$2:O308,O308,I$2:I308),"")</f>
        <v/>
      </c>
      <c r="U308" s="8" t="str">
        <f t="shared" si="44"/>
        <v/>
      </c>
      <c r="V308" s="8" t="str">
        <f t="shared" si="48"/>
        <v/>
      </c>
      <c r="W308" s="40" t="str">
        <f t="shared" si="45"/>
        <v xml:space="preserve"> </v>
      </c>
      <c r="X308" s="40" t="str">
        <f>IF(H308="M",IF(P308&lt;&gt;4,"",VLOOKUP(CONCATENATE(O308," ",(P308-3)),$W$2:AA308,5,0)),IF(P308&lt;&gt;3,"",VLOOKUP(CONCATENATE(O308," ",(P308-2)),$W$2:AA308,5,0)))</f>
        <v/>
      </c>
      <c r="Y308" s="40" t="str">
        <f>IF(H308="M",IF(P308&lt;&gt;4,"",VLOOKUP(CONCATENATE(O308," ",(P308-2)),$W$2:AA308,5,0)),IF(P308&lt;&gt;3,"",VLOOKUP(CONCATENATE(O308," ",(P308-1)),$W$2:AA308,5,0)))</f>
        <v/>
      </c>
      <c r="Z308" s="40" t="str">
        <f>IF(H308="M",IF(P308&lt;&gt;4,"",VLOOKUP(CONCATENATE(O308," ",(P308-1)),$W$2:AA308,5,0)),IF(P308&lt;&gt;3,"",VLOOKUP(CONCATENATE(O308," ",(P308)),$W$2:AA308,5,0)))</f>
        <v/>
      </c>
      <c r="AA308" s="40" t="str">
        <f t="shared" si="49"/>
        <v/>
      </c>
    </row>
    <row r="309" spans="1:27" x14ac:dyDescent="0.3">
      <c r="A309" s="78" t="str">
        <f t="shared" si="42"/>
        <v/>
      </c>
      <c r="B309" s="78" t="str">
        <f t="shared" si="43"/>
        <v/>
      </c>
      <c r="C309" s="1">
        <v>308</v>
      </c>
      <c r="E309" s="73"/>
      <c r="F309" t="str">
        <f>IF(D309="","",VLOOKUP(D309,ENTRANTS!$A$1:$H$1000,2,0))</f>
        <v/>
      </c>
      <c r="G309" t="str">
        <f>IF(D309="","",VLOOKUP(D309,ENTRANTS!$A$1:$H$1000,3,0))</f>
        <v/>
      </c>
      <c r="H309" s="1" t="str">
        <f>IF(D309="","",LEFT(VLOOKUP(D309,ENTRANTS!$A$1:$H$1000,5,0),1))</f>
        <v/>
      </c>
      <c r="I309" s="1" t="str">
        <f>IF(D309="","",COUNTIF($H$2:H309,H309))</f>
        <v/>
      </c>
      <c r="J309" s="1" t="str">
        <f>IF(D309="","",VLOOKUP(D309,ENTRANTS!$A$1:$H$1000,4,0))</f>
        <v/>
      </c>
      <c r="K309" s="1" t="str">
        <f>IF(D309="","",COUNTIF($J$2:J309,J309))</f>
        <v/>
      </c>
      <c r="L309" t="str">
        <f>IF(D309="","",VLOOKUP(D309,ENTRANTS!$A$1:$H$1000,6,0))</f>
        <v/>
      </c>
      <c r="M309" s="99" t="str">
        <f t="shared" si="46"/>
        <v/>
      </c>
      <c r="N309" s="38"/>
      <c r="O309" s="5" t="str">
        <f t="shared" si="47"/>
        <v/>
      </c>
      <c r="P309" s="6" t="str">
        <f>IF(D309="","",COUNTIF($O$2:O309,O309))</f>
        <v/>
      </c>
      <c r="Q309" s="7" t="str">
        <f t="shared" si="50"/>
        <v/>
      </c>
      <c r="R309" s="42" t="str">
        <f>IF(AND(P309=4,H309="M",NOT(L309="Unattached")),SUMIF(O$2:O309,O309,I$2:I309),"")</f>
        <v/>
      </c>
      <c r="S309" s="7" t="str">
        <f t="shared" si="51"/>
        <v/>
      </c>
      <c r="T309" s="42" t="str">
        <f>IF(AND(P309=3,H309="F",NOT(L309="Unattached")),SUMIF(O$2:O309,O309,I$2:I309),"")</f>
        <v/>
      </c>
      <c r="U309" s="8" t="str">
        <f t="shared" si="44"/>
        <v/>
      </c>
      <c r="V309" s="8" t="str">
        <f t="shared" si="48"/>
        <v/>
      </c>
      <c r="W309" s="40" t="str">
        <f t="shared" si="45"/>
        <v xml:space="preserve"> </v>
      </c>
      <c r="X309" s="40" t="str">
        <f>IF(H309="M",IF(P309&lt;&gt;4,"",VLOOKUP(CONCATENATE(O309," ",(P309-3)),$W$2:AA309,5,0)),IF(P309&lt;&gt;3,"",VLOOKUP(CONCATENATE(O309," ",(P309-2)),$W$2:AA309,5,0)))</f>
        <v/>
      </c>
      <c r="Y309" s="40" t="str">
        <f>IF(H309="M",IF(P309&lt;&gt;4,"",VLOOKUP(CONCATENATE(O309," ",(P309-2)),$W$2:AA309,5,0)),IF(P309&lt;&gt;3,"",VLOOKUP(CONCATENATE(O309," ",(P309-1)),$W$2:AA309,5,0)))</f>
        <v/>
      </c>
      <c r="Z309" s="40" t="str">
        <f>IF(H309="M",IF(P309&lt;&gt;4,"",VLOOKUP(CONCATENATE(O309," ",(P309-1)),$W$2:AA309,5,0)),IF(P309&lt;&gt;3,"",VLOOKUP(CONCATENATE(O309," ",(P309)),$W$2:AA309,5,0)))</f>
        <v/>
      </c>
      <c r="AA309" s="40" t="str">
        <f t="shared" si="49"/>
        <v/>
      </c>
    </row>
    <row r="310" spans="1:27" x14ac:dyDescent="0.3">
      <c r="A310" s="78" t="str">
        <f t="shared" si="42"/>
        <v/>
      </c>
      <c r="B310" s="78" t="str">
        <f t="shared" si="43"/>
        <v/>
      </c>
      <c r="C310" s="1">
        <v>309</v>
      </c>
      <c r="E310" s="73"/>
      <c r="F310" t="str">
        <f>IF(D310="","",VLOOKUP(D310,ENTRANTS!$A$1:$H$1000,2,0))</f>
        <v/>
      </c>
      <c r="G310" t="str">
        <f>IF(D310="","",VLOOKUP(D310,ENTRANTS!$A$1:$H$1000,3,0))</f>
        <v/>
      </c>
      <c r="H310" s="1" t="str">
        <f>IF(D310="","",LEFT(VLOOKUP(D310,ENTRANTS!$A$1:$H$1000,5,0),1))</f>
        <v/>
      </c>
      <c r="I310" s="1" t="str">
        <f>IF(D310="","",COUNTIF($H$2:H310,H310))</f>
        <v/>
      </c>
      <c r="J310" s="1" t="str">
        <f>IF(D310="","",VLOOKUP(D310,ENTRANTS!$A$1:$H$1000,4,0))</f>
        <v/>
      </c>
      <c r="K310" s="1" t="str">
        <f>IF(D310="","",COUNTIF($J$2:J310,J310))</f>
        <v/>
      </c>
      <c r="L310" t="str">
        <f>IF(D310="","",VLOOKUP(D310,ENTRANTS!$A$1:$H$1000,6,0))</f>
        <v/>
      </c>
      <c r="M310" s="99" t="str">
        <f t="shared" si="46"/>
        <v/>
      </c>
      <c r="N310" s="38"/>
      <c r="O310" s="5" t="str">
        <f t="shared" si="47"/>
        <v/>
      </c>
      <c r="P310" s="6" t="str">
        <f>IF(D310="","",COUNTIF($O$2:O310,O310))</f>
        <v/>
      </c>
      <c r="Q310" s="7" t="str">
        <f t="shared" si="50"/>
        <v/>
      </c>
      <c r="R310" s="42" t="str">
        <f>IF(AND(P310=4,H310="M",NOT(L310="Unattached")),SUMIF(O$2:O310,O310,I$2:I310),"")</f>
        <v/>
      </c>
      <c r="S310" s="7" t="str">
        <f t="shared" si="51"/>
        <v/>
      </c>
      <c r="T310" s="42" t="str">
        <f>IF(AND(P310=3,H310="F",NOT(L310="Unattached")),SUMIF(O$2:O310,O310,I$2:I310),"")</f>
        <v/>
      </c>
      <c r="U310" s="8" t="str">
        <f t="shared" si="44"/>
        <v/>
      </c>
      <c r="V310" s="8" t="str">
        <f t="shared" si="48"/>
        <v/>
      </c>
      <c r="W310" s="40" t="str">
        <f t="shared" si="45"/>
        <v xml:space="preserve"> </v>
      </c>
      <c r="X310" s="40" t="str">
        <f>IF(H310="M",IF(P310&lt;&gt;4,"",VLOOKUP(CONCATENATE(O310," ",(P310-3)),$W$2:AA310,5,0)),IF(P310&lt;&gt;3,"",VLOOKUP(CONCATENATE(O310," ",(P310-2)),$W$2:AA310,5,0)))</f>
        <v/>
      </c>
      <c r="Y310" s="40" t="str">
        <f>IF(H310="M",IF(P310&lt;&gt;4,"",VLOOKUP(CONCATENATE(O310," ",(P310-2)),$W$2:AA310,5,0)),IF(P310&lt;&gt;3,"",VLOOKUP(CONCATENATE(O310," ",(P310-1)),$W$2:AA310,5,0)))</f>
        <v/>
      </c>
      <c r="Z310" s="40" t="str">
        <f>IF(H310="M",IF(P310&lt;&gt;4,"",VLOOKUP(CONCATENATE(O310," ",(P310-1)),$W$2:AA310,5,0)),IF(P310&lt;&gt;3,"",VLOOKUP(CONCATENATE(O310," ",(P310)),$W$2:AA310,5,0)))</f>
        <v/>
      </c>
      <c r="AA310" s="40" t="str">
        <f t="shared" si="49"/>
        <v/>
      </c>
    </row>
    <row r="311" spans="1:27" x14ac:dyDescent="0.3">
      <c r="A311" s="78" t="str">
        <f t="shared" si="42"/>
        <v/>
      </c>
      <c r="B311" s="78" t="str">
        <f t="shared" si="43"/>
        <v/>
      </c>
      <c r="C311" s="1">
        <v>310</v>
      </c>
      <c r="E311" s="73"/>
      <c r="F311" t="str">
        <f>IF(D311="","",VLOOKUP(D311,ENTRANTS!$A$1:$H$1000,2,0))</f>
        <v/>
      </c>
      <c r="G311" t="str">
        <f>IF(D311="","",VLOOKUP(D311,ENTRANTS!$A$1:$H$1000,3,0))</f>
        <v/>
      </c>
      <c r="H311" s="1" t="str">
        <f>IF(D311="","",LEFT(VLOOKUP(D311,ENTRANTS!$A$1:$H$1000,5,0),1))</f>
        <v/>
      </c>
      <c r="I311" s="1" t="str">
        <f>IF(D311="","",COUNTIF($H$2:H311,H311))</f>
        <v/>
      </c>
      <c r="J311" s="1" t="str">
        <f>IF(D311="","",VLOOKUP(D311,ENTRANTS!$A$1:$H$1000,4,0))</f>
        <v/>
      </c>
      <c r="K311" s="1" t="str">
        <f>IF(D311="","",COUNTIF($J$2:J311,J311))</f>
        <v/>
      </c>
      <c r="L311" t="str">
        <f>IF(D311="","",VLOOKUP(D311,ENTRANTS!$A$1:$H$1000,6,0))</f>
        <v/>
      </c>
      <c r="M311" s="99" t="str">
        <f t="shared" si="46"/>
        <v/>
      </c>
      <c r="N311" s="38"/>
      <c r="O311" s="5" t="str">
        <f t="shared" si="47"/>
        <v/>
      </c>
      <c r="P311" s="6" t="str">
        <f>IF(D311="","",COUNTIF($O$2:O311,O311))</f>
        <v/>
      </c>
      <c r="Q311" s="7" t="str">
        <f t="shared" si="50"/>
        <v/>
      </c>
      <c r="R311" s="42" t="str">
        <f>IF(AND(P311=4,H311="M",NOT(L311="Unattached")),SUMIF(O$2:O311,O311,I$2:I311),"")</f>
        <v/>
      </c>
      <c r="S311" s="7" t="str">
        <f t="shared" si="51"/>
        <v/>
      </c>
      <c r="T311" s="42" t="str">
        <f>IF(AND(P311=3,H311="F",NOT(L311="Unattached")),SUMIF(O$2:O311,O311,I$2:I311),"")</f>
        <v/>
      </c>
      <c r="U311" s="8" t="str">
        <f t="shared" si="44"/>
        <v/>
      </c>
      <c r="V311" s="8" t="str">
        <f t="shared" si="48"/>
        <v/>
      </c>
      <c r="W311" s="40" t="str">
        <f t="shared" si="45"/>
        <v xml:space="preserve"> </v>
      </c>
      <c r="X311" s="40" t="str">
        <f>IF(H311="M",IF(P311&lt;&gt;4,"",VLOOKUP(CONCATENATE(O311," ",(P311-3)),$W$2:AA311,5,0)),IF(P311&lt;&gt;3,"",VLOOKUP(CONCATENATE(O311," ",(P311-2)),$W$2:AA311,5,0)))</f>
        <v/>
      </c>
      <c r="Y311" s="40" t="str">
        <f>IF(H311="M",IF(P311&lt;&gt;4,"",VLOOKUP(CONCATENATE(O311," ",(P311-2)),$W$2:AA311,5,0)),IF(P311&lt;&gt;3,"",VLOOKUP(CONCATENATE(O311," ",(P311-1)),$W$2:AA311,5,0)))</f>
        <v/>
      </c>
      <c r="Z311" s="40" t="str">
        <f>IF(H311="M",IF(P311&lt;&gt;4,"",VLOOKUP(CONCATENATE(O311," ",(P311-1)),$W$2:AA311,5,0)),IF(P311&lt;&gt;3,"",VLOOKUP(CONCATENATE(O311," ",(P311)),$W$2:AA311,5,0)))</f>
        <v/>
      </c>
      <c r="AA311" s="40" t="str">
        <f t="shared" si="49"/>
        <v/>
      </c>
    </row>
    <row r="312" spans="1:27" x14ac:dyDescent="0.3">
      <c r="A312" s="78" t="str">
        <f t="shared" si="42"/>
        <v/>
      </c>
      <c r="B312" s="78" t="str">
        <f t="shared" si="43"/>
        <v/>
      </c>
      <c r="C312" s="1">
        <v>311</v>
      </c>
      <c r="E312" s="73"/>
      <c r="F312" t="str">
        <f>IF(D312="","",VLOOKUP(D312,ENTRANTS!$A$1:$H$1000,2,0))</f>
        <v/>
      </c>
      <c r="G312" t="str">
        <f>IF(D312="","",VLOOKUP(D312,ENTRANTS!$A$1:$H$1000,3,0))</f>
        <v/>
      </c>
      <c r="H312" s="1" t="str">
        <f>IF(D312="","",LEFT(VLOOKUP(D312,ENTRANTS!$A$1:$H$1000,5,0),1))</f>
        <v/>
      </c>
      <c r="I312" s="1" t="str">
        <f>IF(D312="","",COUNTIF($H$2:H312,H312))</f>
        <v/>
      </c>
      <c r="J312" s="1" t="str">
        <f>IF(D312="","",VLOOKUP(D312,ENTRANTS!$A$1:$H$1000,4,0))</f>
        <v/>
      </c>
      <c r="K312" s="1" t="str">
        <f>IF(D312="","",COUNTIF($J$2:J312,J312))</f>
        <v/>
      </c>
      <c r="L312" t="str">
        <f>IF(D312="","",VLOOKUP(D312,ENTRANTS!$A$1:$H$1000,6,0))</f>
        <v/>
      </c>
      <c r="M312" s="99" t="str">
        <f t="shared" si="46"/>
        <v/>
      </c>
      <c r="N312" s="38"/>
      <c r="O312" s="5" t="str">
        <f t="shared" si="47"/>
        <v/>
      </c>
      <c r="P312" s="6" t="str">
        <f>IF(D312="","",COUNTIF($O$2:O312,O312))</f>
        <v/>
      </c>
      <c r="Q312" s="7" t="str">
        <f t="shared" si="50"/>
        <v/>
      </c>
      <c r="R312" s="42" t="str">
        <f>IF(AND(P312=4,H312="M",NOT(L312="Unattached")),SUMIF(O$2:O312,O312,I$2:I312),"")</f>
        <v/>
      </c>
      <c r="S312" s="7" t="str">
        <f t="shared" si="51"/>
        <v/>
      </c>
      <c r="T312" s="42" t="str">
        <f>IF(AND(P312=3,H312="F",NOT(L312="Unattached")),SUMIF(O$2:O312,O312,I$2:I312),"")</f>
        <v/>
      </c>
      <c r="U312" s="8" t="str">
        <f t="shared" si="44"/>
        <v/>
      </c>
      <c r="V312" s="8" t="str">
        <f t="shared" si="48"/>
        <v/>
      </c>
      <c r="W312" s="40" t="str">
        <f t="shared" si="45"/>
        <v xml:space="preserve"> </v>
      </c>
      <c r="X312" s="40" t="str">
        <f>IF(H312="M",IF(P312&lt;&gt;4,"",VLOOKUP(CONCATENATE(O312," ",(P312-3)),$W$2:AA312,5,0)),IF(P312&lt;&gt;3,"",VLOOKUP(CONCATENATE(O312," ",(P312-2)),$W$2:AA312,5,0)))</f>
        <v/>
      </c>
      <c r="Y312" s="40" t="str">
        <f>IF(H312="M",IF(P312&lt;&gt;4,"",VLOOKUP(CONCATENATE(O312," ",(P312-2)),$W$2:AA312,5,0)),IF(P312&lt;&gt;3,"",VLOOKUP(CONCATENATE(O312," ",(P312-1)),$W$2:AA312,5,0)))</f>
        <v/>
      </c>
      <c r="Z312" s="40" t="str">
        <f>IF(H312="M",IF(P312&lt;&gt;4,"",VLOOKUP(CONCATENATE(O312," ",(P312-1)),$W$2:AA312,5,0)),IF(P312&lt;&gt;3,"",VLOOKUP(CONCATENATE(O312," ",(P312)),$W$2:AA312,5,0)))</f>
        <v/>
      </c>
      <c r="AA312" s="40" t="str">
        <f t="shared" si="49"/>
        <v/>
      </c>
    </row>
    <row r="313" spans="1:27" x14ac:dyDescent="0.3">
      <c r="A313" s="78" t="str">
        <f t="shared" si="42"/>
        <v/>
      </c>
      <c r="B313" s="78" t="str">
        <f t="shared" si="43"/>
        <v/>
      </c>
      <c r="C313" s="1">
        <v>312</v>
      </c>
      <c r="E313" s="73"/>
      <c r="F313" t="str">
        <f>IF(D313="","",VLOOKUP(D313,ENTRANTS!$A$1:$H$1000,2,0))</f>
        <v/>
      </c>
      <c r="G313" t="str">
        <f>IF(D313="","",VLOOKUP(D313,ENTRANTS!$A$1:$H$1000,3,0))</f>
        <v/>
      </c>
      <c r="H313" s="1" t="str">
        <f>IF(D313="","",LEFT(VLOOKUP(D313,ENTRANTS!$A$1:$H$1000,5,0),1))</f>
        <v/>
      </c>
      <c r="I313" s="1" t="str">
        <f>IF(D313="","",COUNTIF($H$2:H313,H313))</f>
        <v/>
      </c>
      <c r="J313" s="1" t="str">
        <f>IF(D313="","",VLOOKUP(D313,ENTRANTS!$A$1:$H$1000,4,0))</f>
        <v/>
      </c>
      <c r="K313" s="1" t="str">
        <f>IF(D313="","",COUNTIF($J$2:J313,J313))</f>
        <v/>
      </c>
      <c r="L313" t="str">
        <f>IF(D313="","",VLOOKUP(D313,ENTRANTS!$A$1:$H$1000,6,0))</f>
        <v/>
      </c>
      <c r="M313" s="99" t="str">
        <f t="shared" si="46"/>
        <v/>
      </c>
      <c r="N313" s="38"/>
      <c r="O313" s="5" t="str">
        <f t="shared" si="47"/>
        <v/>
      </c>
      <c r="P313" s="6" t="str">
        <f>IF(D313="","",COUNTIF($O$2:O313,O313))</f>
        <v/>
      </c>
      <c r="Q313" s="7" t="str">
        <f t="shared" si="50"/>
        <v/>
      </c>
      <c r="R313" s="42" t="str">
        <f>IF(AND(P313=4,H313="M",NOT(L313="Unattached")),SUMIF(O$2:O313,O313,I$2:I313),"")</f>
        <v/>
      </c>
      <c r="S313" s="7" t="str">
        <f t="shared" si="51"/>
        <v/>
      </c>
      <c r="T313" s="42" t="str">
        <f>IF(AND(P313=3,H313="F",NOT(L313="Unattached")),SUMIF(O$2:O313,O313,I$2:I313),"")</f>
        <v/>
      </c>
      <c r="U313" s="8" t="str">
        <f t="shared" si="44"/>
        <v/>
      </c>
      <c r="V313" s="8" t="str">
        <f t="shared" si="48"/>
        <v/>
      </c>
      <c r="W313" s="40" t="str">
        <f t="shared" si="45"/>
        <v xml:space="preserve"> </v>
      </c>
      <c r="X313" s="40" t="str">
        <f>IF(H313="M",IF(P313&lt;&gt;4,"",VLOOKUP(CONCATENATE(O313," ",(P313-3)),$W$2:AA313,5,0)),IF(P313&lt;&gt;3,"",VLOOKUP(CONCATENATE(O313," ",(P313-2)),$W$2:AA313,5,0)))</f>
        <v/>
      </c>
      <c r="Y313" s="40" t="str">
        <f>IF(H313="M",IF(P313&lt;&gt;4,"",VLOOKUP(CONCATENATE(O313," ",(P313-2)),$W$2:AA313,5,0)),IF(P313&lt;&gt;3,"",VLOOKUP(CONCATENATE(O313," ",(P313-1)),$W$2:AA313,5,0)))</f>
        <v/>
      </c>
      <c r="Z313" s="40" t="str">
        <f>IF(H313="M",IF(P313&lt;&gt;4,"",VLOOKUP(CONCATENATE(O313," ",(P313-1)),$W$2:AA313,5,0)),IF(P313&lt;&gt;3,"",VLOOKUP(CONCATENATE(O313," ",(P313)),$W$2:AA313,5,0)))</f>
        <v/>
      </c>
      <c r="AA313" s="40" t="str">
        <f t="shared" si="49"/>
        <v/>
      </c>
    </row>
    <row r="314" spans="1:27" x14ac:dyDescent="0.3">
      <c r="A314" s="78" t="str">
        <f t="shared" si="42"/>
        <v/>
      </c>
      <c r="B314" s="78" t="str">
        <f t="shared" si="43"/>
        <v/>
      </c>
      <c r="C314" s="1">
        <v>313</v>
      </c>
      <c r="E314" s="73"/>
      <c r="F314" t="str">
        <f>IF(D314="","",VLOOKUP(D314,ENTRANTS!$A$1:$H$1000,2,0))</f>
        <v/>
      </c>
      <c r="G314" t="str">
        <f>IF(D314="","",VLOOKUP(D314,ENTRANTS!$A$1:$H$1000,3,0))</f>
        <v/>
      </c>
      <c r="H314" s="1" t="str">
        <f>IF(D314="","",LEFT(VLOOKUP(D314,ENTRANTS!$A$1:$H$1000,5,0),1))</f>
        <v/>
      </c>
      <c r="I314" s="1" t="str">
        <f>IF(D314="","",COUNTIF($H$2:H314,H314))</f>
        <v/>
      </c>
      <c r="J314" s="1" t="str">
        <f>IF(D314="","",VLOOKUP(D314,ENTRANTS!$A$1:$H$1000,4,0))</f>
        <v/>
      </c>
      <c r="K314" s="1" t="str">
        <f>IF(D314="","",COUNTIF($J$2:J314,J314))</f>
        <v/>
      </c>
      <c r="L314" t="str">
        <f>IF(D314="","",VLOOKUP(D314,ENTRANTS!$A$1:$H$1000,6,0))</f>
        <v/>
      </c>
      <c r="M314" s="99" t="str">
        <f t="shared" si="46"/>
        <v/>
      </c>
      <c r="N314" s="38"/>
      <c r="O314" s="5" t="str">
        <f t="shared" si="47"/>
        <v/>
      </c>
      <c r="P314" s="6" t="str">
        <f>IF(D314="","",COUNTIF($O$2:O314,O314))</f>
        <v/>
      </c>
      <c r="Q314" s="7" t="str">
        <f t="shared" si="50"/>
        <v/>
      </c>
      <c r="R314" s="42" t="str">
        <f>IF(AND(P314=4,H314="M",NOT(L314="Unattached")),SUMIF(O$2:O314,O314,I$2:I314),"")</f>
        <v/>
      </c>
      <c r="S314" s="7" t="str">
        <f t="shared" si="51"/>
        <v/>
      </c>
      <c r="T314" s="42" t="str">
        <f>IF(AND(P314=3,H314="F",NOT(L314="Unattached")),SUMIF(O$2:O314,O314,I$2:I314),"")</f>
        <v/>
      </c>
      <c r="U314" s="8" t="str">
        <f t="shared" si="44"/>
        <v/>
      </c>
      <c r="V314" s="8" t="str">
        <f t="shared" si="48"/>
        <v/>
      </c>
      <c r="W314" s="40" t="str">
        <f t="shared" si="45"/>
        <v xml:space="preserve"> </v>
      </c>
      <c r="X314" s="40" t="str">
        <f>IF(H314="M",IF(P314&lt;&gt;4,"",VLOOKUP(CONCATENATE(O314," ",(P314-3)),$W$2:AA314,5,0)),IF(P314&lt;&gt;3,"",VLOOKUP(CONCATENATE(O314," ",(P314-2)),$W$2:AA314,5,0)))</f>
        <v/>
      </c>
      <c r="Y314" s="40" t="str">
        <f>IF(H314="M",IF(P314&lt;&gt;4,"",VLOOKUP(CONCATENATE(O314," ",(P314-2)),$W$2:AA314,5,0)),IF(P314&lt;&gt;3,"",VLOOKUP(CONCATENATE(O314," ",(P314-1)),$W$2:AA314,5,0)))</f>
        <v/>
      </c>
      <c r="Z314" s="40" t="str">
        <f>IF(H314="M",IF(P314&lt;&gt;4,"",VLOOKUP(CONCATENATE(O314," ",(P314-1)),$W$2:AA314,5,0)),IF(P314&lt;&gt;3,"",VLOOKUP(CONCATENATE(O314," ",(P314)),$W$2:AA314,5,0)))</f>
        <v/>
      </c>
      <c r="AA314" s="40" t="str">
        <f t="shared" si="49"/>
        <v/>
      </c>
    </row>
    <row r="315" spans="1:27" x14ac:dyDescent="0.3">
      <c r="A315" s="78" t="str">
        <f t="shared" si="42"/>
        <v/>
      </c>
      <c r="B315" s="78" t="str">
        <f t="shared" si="43"/>
        <v/>
      </c>
      <c r="C315" s="1">
        <v>314</v>
      </c>
      <c r="E315" s="73"/>
      <c r="F315" t="str">
        <f>IF(D315="","",VLOOKUP(D315,ENTRANTS!$A$1:$H$1000,2,0))</f>
        <v/>
      </c>
      <c r="G315" t="str">
        <f>IF(D315="","",VLOOKUP(D315,ENTRANTS!$A$1:$H$1000,3,0))</f>
        <v/>
      </c>
      <c r="H315" s="1" t="str">
        <f>IF(D315="","",LEFT(VLOOKUP(D315,ENTRANTS!$A$1:$H$1000,5,0),1))</f>
        <v/>
      </c>
      <c r="I315" s="1" t="str">
        <f>IF(D315="","",COUNTIF($H$2:H315,H315))</f>
        <v/>
      </c>
      <c r="J315" s="1" t="str">
        <f>IF(D315="","",VLOOKUP(D315,ENTRANTS!$A$1:$H$1000,4,0))</f>
        <v/>
      </c>
      <c r="K315" s="1" t="str">
        <f>IF(D315="","",COUNTIF($J$2:J315,J315))</f>
        <v/>
      </c>
      <c r="L315" t="str">
        <f>IF(D315="","",VLOOKUP(D315,ENTRANTS!$A$1:$H$1000,6,0))</f>
        <v/>
      </c>
      <c r="M315" s="99" t="str">
        <f t="shared" si="46"/>
        <v/>
      </c>
      <c r="N315" s="38"/>
      <c r="O315" s="5" t="str">
        <f t="shared" si="47"/>
        <v/>
      </c>
      <c r="P315" s="6" t="str">
        <f>IF(D315="","",COUNTIF($O$2:O315,O315))</f>
        <v/>
      </c>
      <c r="Q315" s="7" t="str">
        <f t="shared" si="50"/>
        <v/>
      </c>
      <c r="R315" s="42" t="str">
        <f>IF(AND(P315=4,H315="M",NOT(L315="Unattached")),SUMIF(O$2:O315,O315,I$2:I315),"")</f>
        <v/>
      </c>
      <c r="S315" s="7" t="str">
        <f t="shared" si="51"/>
        <v/>
      </c>
      <c r="T315" s="42" t="str">
        <f>IF(AND(P315=3,H315="F",NOT(L315="Unattached")),SUMIF(O$2:O315,O315,I$2:I315),"")</f>
        <v/>
      </c>
      <c r="U315" s="8" t="str">
        <f t="shared" si="44"/>
        <v/>
      </c>
      <c r="V315" s="8" t="str">
        <f t="shared" si="48"/>
        <v/>
      </c>
      <c r="W315" s="40" t="str">
        <f t="shared" si="45"/>
        <v xml:space="preserve"> </v>
      </c>
      <c r="X315" s="40" t="str">
        <f>IF(H315="M",IF(P315&lt;&gt;4,"",VLOOKUP(CONCATENATE(O315," ",(P315-3)),$W$2:AA315,5,0)),IF(P315&lt;&gt;3,"",VLOOKUP(CONCATENATE(O315," ",(P315-2)),$W$2:AA315,5,0)))</f>
        <v/>
      </c>
      <c r="Y315" s="40" t="str">
        <f>IF(H315="M",IF(P315&lt;&gt;4,"",VLOOKUP(CONCATENATE(O315," ",(P315-2)),$W$2:AA315,5,0)),IF(P315&lt;&gt;3,"",VLOOKUP(CONCATENATE(O315," ",(P315-1)),$W$2:AA315,5,0)))</f>
        <v/>
      </c>
      <c r="Z315" s="40" t="str">
        <f>IF(H315="M",IF(P315&lt;&gt;4,"",VLOOKUP(CONCATENATE(O315," ",(P315-1)),$W$2:AA315,5,0)),IF(P315&lt;&gt;3,"",VLOOKUP(CONCATENATE(O315," ",(P315)),$W$2:AA315,5,0)))</f>
        <v/>
      </c>
      <c r="AA315" s="40" t="str">
        <f t="shared" si="49"/>
        <v/>
      </c>
    </row>
    <row r="316" spans="1:27" x14ac:dyDescent="0.3">
      <c r="A316" s="78" t="str">
        <f t="shared" si="42"/>
        <v/>
      </c>
      <c r="B316" s="78" t="str">
        <f t="shared" si="43"/>
        <v/>
      </c>
      <c r="C316" s="1">
        <v>315</v>
      </c>
      <c r="E316" s="73"/>
      <c r="F316" t="str">
        <f>IF(D316="","",VLOOKUP(D316,ENTRANTS!$A$1:$H$1000,2,0))</f>
        <v/>
      </c>
      <c r="G316" t="str">
        <f>IF(D316="","",VLOOKUP(D316,ENTRANTS!$A$1:$H$1000,3,0))</f>
        <v/>
      </c>
      <c r="H316" s="1" t="str">
        <f>IF(D316="","",LEFT(VLOOKUP(D316,ENTRANTS!$A$1:$H$1000,5,0),1))</f>
        <v/>
      </c>
      <c r="I316" s="1" t="str">
        <f>IF(D316="","",COUNTIF($H$2:H316,H316))</f>
        <v/>
      </c>
      <c r="J316" s="1" t="str">
        <f>IF(D316="","",VLOOKUP(D316,ENTRANTS!$A$1:$H$1000,4,0))</f>
        <v/>
      </c>
      <c r="K316" s="1" t="str">
        <f>IF(D316="","",COUNTIF($J$2:J316,J316))</f>
        <v/>
      </c>
      <c r="L316" t="str">
        <f>IF(D316="","",VLOOKUP(D316,ENTRANTS!$A$1:$H$1000,6,0))</f>
        <v/>
      </c>
      <c r="M316" s="99" t="str">
        <f t="shared" si="46"/>
        <v/>
      </c>
      <c r="N316" s="38"/>
      <c r="O316" s="5" t="str">
        <f t="shared" si="47"/>
        <v/>
      </c>
      <c r="P316" s="6" t="str">
        <f>IF(D316="","",COUNTIF($O$2:O316,O316))</f>
        <v/>
      </c>
      <c r="Q316" s="7" t="str">
        <f t="shared" si="50"/>
        <v/>
      </c>
      <c r="R316" s="42" t="str">
        <f>IF(AND(P316=4,H316="M",NOT(L316="Unattached")),SUMIF(O$2:O316,O316,I$2:I316),"")</f>
        <v/>
      </c>
      <c r="S316" s="7" t="str">
        <f t="shared" si="51"/>
        <v/>
      </c>
      <c r="T316" s="42" t="str">
        <f>IF(AND(P316=3,H316="F",NOT(L316="Unattached")),SUMIF(O$2:O316,O316,I$2:I316),"")</f>
        <v/>
      </c>
      <c r="U316" s="8" t="str">
        <f t="shared" si="44"/>
        <v/>
      </c>
      <c r="V316" s="8" t="str">
        <f t="shared" si="48"/>
        <v/>
      </c>
      <c r="W316" s="40" t="str">
        <f t="shared" si="45"/>
        <v xml:space="preserve"> </v>
      </c>
      <c r="X316" s="40" t="str">
        <f>IF(H316="M",IF(P316&lt;&gt;4,"",VLOOKUP(CONCATENATE(O316," ",(P316-3)),$W$2:AA316,5,0)),IF(P316&lt;&gt;3,"",VLOOKUP(CONCATENATE(O316," ",(P316-2)),$W$2:AA316,5,0)))</f>
        <v/>
      </c>
      <c r="Y316" s="40" t="str">
        <f>IF(H316="M",IF(P316&lt;&gt;4,"",VLOOKUP(CONCATENATE(O316," ",(P316-2)),$W$2:AA316,5,0)),IF(P316&lt;&gt;3,"",VLOOKUP(CONCATENATE(O316," ",(P316-1)),$W$2:AA316,5,0)))</f>
        <v/>
      </c>
      <c r="Z316" s="40" t="str">
        <f>IF(H316="M",IF(P316&lt;&gt;4,"",VLOOKUP(CONCATENATE(O316," ",(P316-1)),$W$2:AA316,5,0)),IF(P316&lt;&gt;3,"",VLOOKUP(CONCATENATE(O316," ",(P316)),$W$2:AA316,5,0)))</f>
        <v/>
      </c>
      <c r="AA316" s="40" t="str">
        <f t="shared" si="49"/>
        <v/>
      </c>
    </row>
    <row r="317" spans="1:27" x14ac:dyDescent="0.3">
      <c r="A317" s="78" t="str">
        <f t="shared" si="42"/>
        <v/>
      </c>
      <c r="B317" s="78" t="str">
        <f t="shared" si="43"/>
        <v/>
      </c>
      <c r="C317" s="1">
        <v>316</v>
      </c>
      <c r="E317" s="73"/>
      <c r="F317" t="str">
        <f>IF(D317="","",VLOOKUP(D317,ENTRANTS!$A$1:$H$1000,2,0))</f>
        <v/>
      </c>
      <c r="G317" t="str">
        <f>IF(D317="","",VLOOKUP(D317,ENTRANTS!$A$1:$H$1000,3,0))</f>
        <v/>
      </c>
      <c r="H317" s="1" t="str">
        <f>IF(D317="","",LEFT(VLOOKUP(D317,ENTRANTS!$A$1:$H$1000,5,0),1))</f>
        <v/>
      </c>
      <c r="I317" s="1" t="str">
        <f>IF(D317="","",COUNTIF($H$2:H317,H317))</f>
        <v/>
      </c>
      <c r="J317" s="1" t="str">
        <f>IF(D317="","",VLOOKUP(D317,ENTRANTS!$A$1:$H$1000,4,0))</f>
        <v/>
      </c>
      <c r="K317" s="1" t="str">
        <f>IF(D317="","",COUNTIF($J$2:J317,J317))</f>
        <v/>
      </c>
      <c r="L317" t="str">
        <f>IF(D317="","",VLOOKUP(D317,ENTRANTS!$A$1:$H$1000,6,0))</f>
        <v/>
      </c>
      <c r="M317" s="99" t="str">
        <f t="shared" si="46"/>
        <v/>
      </c>
      <c r="N317" s="38"/>
      <c r="O317" s="5" t="str">
        <f t="shared" si="47"/>
        <v/>
      </c>
      <c r="P317" s="6" t="str">
        <f>IF(D317="","",COUNTIF($O$2:O317,O317))</f>
        <v/>
      </c>
      <c r="Q317" s="7" t="str">
        <f t="shared" si="50"/>
        <v/>
      </c>
      <c r="R317" s="42" t="str">
        <f>IF(AND(P317=4,H317="M",NOT(L317="Unattached")),SUMIF(O$2:O317,O317,I$2:I317),"")</f>
        <v/>
      </c>
      <c r="S317" s="7" t="str">
        <f t="shared" si="51"/>
        <v/>
      </c>
      <c r="T317" s="42" t="str">
        <f>IF(AND(P317=3,H317="F",NOT(L317="Unattached")),SUMIF(O$2:O317,O317,I$2:I317),"")</f>
        <v/>
      </c>
      <c r="U317" s="8" t="str">
        <f t="shared" si="44"/>
        <v/>
      </c>
      <c r="V317" s="8" t="str">
        <f t="shared" si="48"/>
        <v/>
      </c>
      <c r="W317" s="40" t="str">
        <f t="shared" si="45"/>
        <v xml:space="preserve"> </v>
      </c>
      <c r="X317" s="40" t="str">
        <f>IF(H317="M",IF(P317&lt;&gt;4,"",VLOOKUP(CONCATENATE(O317," ",(P317-3)),$W$2:AA317,5,0)),IF(P317&lt;&gt;3,"",VLOOKUP(CONCATENATE(O317," ",(P317-2)),$W$2:AA317,5,0)))</f>
        <v/>
      </c>
      <c r="Y317" s="40" t="str">
        <f>IF(H317="M",IF(P317&lt;&gt;4,"",VLOOKUP(CONCATENATE(O317," ",(P317-2)),$W$2:AA317,5,0)),IF(P317&lt;&gt;3,"",VLOOKUP(CONCATENATE(O317," ",(P317-1)),$W$2:AA317,5,0)))</f>
        <v/>
      </c>
      <c r="Z317" s="40" t="str">
        <f>IF(H317="M",IF(P317&lt;&gt;4,"",VLOOKUP(CONCATENATE(O317," ",(P317-1)),$W$2:AA317,5,0)),IF(P317&lt;&gt;3,"",VLOOKUP(CONCATENATE(O317," ",(P317)),$W$2:AA317,5,0)))</f>
        <v/>
      </c>
      <c r="AA317" s="40" t="str">
        <f t="shared" si="49"/>
        <v/>
      </c>
    </row>
    <row r="318" spans="1:27" x14ac:dyDescent="0.3">
      <c r="A318" s="78" t="str">
        <f t="shared" si="42"/>
        <v/>
      </c>
      <c r="B318" s="78" t="str">
        <f t="shared" si="43"/>
        <v/>
      </c>
      <c r="C318" s="1">
        <v>317</v>
      </c>
      <c r="E318" s="73"/>
      <c r="F318" t="str">
        <f>IF(D318="","",VLOOKUP(D318,ENTRANTS!$A$1:$H$1000,2,0))</f>
        <v/>
      </c>
      <c r="G318" t="str">
        <f>IF(D318="","",VLOOKUP(D318,ENTRANTS!$A$1:$H$1000,3,0))</f>
        <v/>
      </c>
      <c r="H318" s="1" t="str">
        <f>IF(D318="","",LEFT(VLOOKUP(D318,ENTRANTS!$A$1:$H$1000,5,0),1))</f>
        <v/>
      </c>
      <c r="I318" s="1" t="str">
        <f>IF(D318="","",COUNTIF($H$2:H318,H318))</f>
        <v/>
      </c>
      <c r="J318" s="1" t="str">
        <f>IF(D318="","",VLOOKUP(D318,ENTRANTS!$A$1:$H$1000,4,0))</f>
        <v/>
      </c>
      <c r="K318" s="1" t="str">
        <f>IF(D318="","",COUNTIF($J$2:J318,J318))</f>
        <v/>
      </c>
      <c r="L318" t="str">
        <f>IF(D318="","",VLOOKUP(D318,ENTRANTS!$A$1:$H$1000,6,0))</f>
        <v/>
      </c>
      <c r="M318" s="99" t="str">
        <f t="shared" si="46"/>
        <v/>
      </c>
      <c r="N318" s="38"/>
      <c r="O318" s="5" t="str">
        <f t="shared" si="47"/>
        <v/>
      </c>
      <c r="P318" s="6" t="str">
        <f>IF(D318="","",COUNTIF($O$2:O318,O318))</f>
        <v/>
      </c>
      <c r="Q318" s="7" t="str">
        <f t="shared" si="50"/>
        <v/>
      </c>
      <c r="R318" s="42" t="str">
        <f>IF(AND(P318=4,H318="M",NOT(L318="Unattached")),SUMIF(O$2:O318,O318,I$2:I318),"")</f>
        <v/>
      </c>
      <c r="S318" s="7" t="str">
        <f t="shared" si="51"/>
        <v/>
      </c>
      <c r="T318" s="42" t="str">
        <f>IF(AND(P318=3,H318="F",NOT(L318="Unattached")),SUMIF(O$2:O318,O318,I$2:I318),"")</f>
        <v/>
      </c>
      <c r="U318" s="8" t="str">
        <f t="shared" si="44"/>
        <v/>
      </c>
      <c r="V318" s="8" t="str">
        <f t="shared" si="48"/>
        <v/>
      </c>
      <c r="W318" s="40" t="str">
        <f t="shared" si="45"/>
        <v xml:space="preserve"> </v>
      </c>
      <c r="X318" s="40" t="str">
        <f>IF(H318="M",IF(P318&lt;&gt;4,"",VLOOKUP(CONCATENATE(O318," ",(P318-3)),$W$2:AA318,5,0)),IF(P318&lt;&gt;3,"",VLOOKUP(CONCATENATE(O318," ",(P318-2)),$W$2:AA318,5,0)))</f>
        <v/>
      </c>
      <c r="Y318" s="40" t="str">
        <f>IF(H318="M",IF(P318&lt;&gt;4,"",VLOOKUP(CONCATENATE(O318," ",(P318-2)),$W$2:AA318,5,0)),IF(P318&lt;&gt;3,"",VLOOKUP(CONCATENATE(O318," ",(P318-1)),$W$2:AA318,5,0)))</f>
        <v/>
      </c>
      <c r="Z318" s="40" t="str">
        <f>IF(H318="M",IF(P318&lt;&gt;4,"",VLOOKUP(CONCATENATE(O318," ",(P318-1)),$W$2:AA318,5,0)),IF(P318&lt;&gt;3,"",VLOOKUP(CONCATENATE(O318," ",(P318)),$W$2:AA318,5,0)))</f>
        <v/>
      </c>
      <c r="AA318" s="40" t="str">
        <f t="shared" si="49"/>
        <v/>
      </c>
    </row>
    <row r="319" spans="1:27" x14ac:dyDescent="0.3">
      <c r="A319" s="78" t="str">
        <f t="shared" si="42"/>
        <v/>
      </c>
      <c r="B319" s="78" t="str">
        <f t="shared" si="43"/>
        <v/>
      </c>
      <c r="C319" s="1">
        <v>318</v>
      </c>
      <c r="E319" s="73"/>
      <c r="F319" t="str">
        <f>IF(D319="","",VLOOKUP(D319,ENTRANTS!$A$1:$H$1000,2,0))</f>
        <v/>
      </c>
      <c r="G319" t="str">
        <f>IF(D319="","",VLOOKUP(D319,ENTRANTS!$A$1:$H$1000,3,0))</f>
        <v/>
      </c>
      <c r="H319" s="1" t="str">
        <f>IF(D319="","",LEFT(VLOOKUP(D319,ENTRANTS!$A$1:$H$1000,5,0),1))</f>
        <v/>
      </c>
      <c r="I319" s="1" t="str">
        <f>IF(D319="","",COUNTIF($H$2:H319,H319))</f>
        <v/>
      </c>
      <c r="J319" s="1" t="str">
        <f>IF(D319="","",VLOOKUP(D319,ENTRANTS!$A$1:$H$1000,4,0))</f>
        <v/>
      </c>
      <c r="K319" s="1" t="str">
        <f>IF(D319="","",COUNTIF($J$2:J319,J319))</f>
        <v/>
      </c>
      <c r="L319" t="str">
        <f>IF(D319="","",VLOOKUP(D319,ENTRANTS!$A$1:$H$1000,6,0))</f>
        <v/>
      </c>
      <c r="M319" s="99" t="str">
        <f t="shared" si="46"/>
        <v/>
      </c>
      <c r="N319" s="38"/>
      <c r="O319" s="5" t="str">
        <f t="shared" si="47"/>
        <v/>
      </c>
      <c r="P319" s="6" t="str">
        <f>IF(D319="","",COUNTIF($O$2:O319,O319))</f>
        <v/>
      </c>
      <c r="Q319" s="7" t="str">
        <f t="shared" si="50"/>
        <v/>
      </c>
      <c r="R319" s="42" t="str">
        <f>IF(AND(P319=4,H319="M",NOT(L319="Unattached")),SUMIF(O$2:O319,O319,I$2:I319),"")</f>
        <v/>
      </c>
      <c r="S319" s="7" t="str">
        <f t="shared" si="51"/>
        <v/>
      </c>
      <c r="T319" s="42" t="str">
        <f>IF(AND(P319=3,H319="F",NOT(L319="Unattached")),SUMIF(O$2:O319,O319,I$2:I319),"")</f>
        <v/>
      </c>
      <c r="U319" s="8" t="str">
        <f t="shared" si="44"/>
        <v/>
      </c>
      <c r="V319" s="8" t="str">
        <f t="shared" si="48"/>
        <v/>
      </c>
      <c r="W319" s="40" t="str">
        <f t="shared" si="45"/>
        <v xml:space="preserve"> </v>
      </c>
      <c r="X319" s="40" t="str">
        <f>IF(H319="M",IF(P319&lt;&gt;4,"",VLOOKUP(CONCATENATE(O319," ",(P319-3)),$W$2:AA319,5,0)),IF(P319&lt;&gt;3,"",VLOOKUP(CONCATENATE(O319," ",(P319-2)),$W$2:AA319,5,0)))</f>
        <v/>
      </c>
      <c r="Y319" s="40" t="str">
        <f>IF(H319="M",IF(P319&lt;&gt;4,"",VLOOKUP(CONCATENATE(O319," ",(P319-2)),$W$2:AA319,5,0)),IF(P319&lt;&gt;3,"",VLOOKUP(CONCATENATE(O319," ",(P319-1)),$W$2:AA319,5,0)))</f>
        <v/>
      </c>
      <c r="Z319" s="40" t="str">
        <f>IF(H319="M",IF(P319&lt;&gt;4,"",VLOOKUP(CONCATENATE(O319," ",(P319-1)),$W$2:AA319,5,0)),IF(P319&lt;&gt;3,"",VLOOKUP(CONCATENATE(O319," ",(P319)),$W$2:AA319,5,0)))</f>
        <v/>
      </c>
      <c r="AA319" s="40" t="str">
        <f t="shared" si="49"/>
        <v/>
      </c>
    </row>
    <row r="320" spans="1:27" x14ac:dyDescent="0.3">
      <c r="A320" s="78" t="str">
        <f t="shared" si="42"/>
        <v/>
      </c>
      <c r="B320" s="78" t="str">
        <f t="shared" si="43"/>
        <v/>
      </c>
      <c r="C320" s="1">
        <v>319</v>
      </c>
      <c r="E320" s="73"/>
      <c r="F320" t="str">
        <f>IF(D320="","",VLOOKUP(D320,ENTRANTS!$A$1:$H$1000,2,0))</f>
        <v/>
      </c>
      <c r="G320" t="str">
        <f>IF(D320="","",VLOOKUP(D320,ENTRANTS!$A$1:$H$1000,3,0))</f>
        <v/>
      </c>
      <c r="H320" s="1" t="str">
        <f>IF(D320="","",LEFT(VLOOKUP(D320,ENTRANTS!$A$1:$H$1000,5,0),1))</f>
        <v/>
      </c>
      <c r="I320" s="1" t="str">
        <f>IF(D320="","",COUNTIF($H$2:H320,H320))</f>
        <v/>
      </c>
      <c r="J320" s="1" t="str">
        <f>IF(D320="","",VLOOKUP(D320,ENTRANTS!$A$1:$H$1000,4,0))</f>
        <v/>
      </c>
      <c r="K320" s="1" t="str">
        <f>IF(D320="","",COUNTIF($J$2:J320,J320))</f>
        <v/>
      </c>
      <c r="L320" t="str">
        <f>IF(D320="","",VLOOKUP(D320,ENTRANTS!$A$1:$H$1000,6,0))</f>
        <v/>
      </c>
      <c r="M320" s="99" t="str">
        <f t="shared" si="46"/>
        <v/>
      </c>
      <c r="N320" s="38"/>
      <c r="O320" s="5" t="str">
        <f t="shared" si="47"/>
        <v/>
      </c>
      <c r="P320" s="6" t="str">
        <f>IF(D320="","",COUNTIF($O$2:O320,O320))</f>
        <v/>
      </c>
      <c r="Q320" s="7" t="str">
        <f t="shared" si="50"/>
        <v/>
      </c>
      <c r="R320" s="42" t="str">
        <f>IF(AND(P320=4,H320="M",NOT(L320="Unattached")),SUMIF(O$2:O320,O320,I$2:I320),"")</f>
        <v/>
      </c>
      <c r="S320" s="7" t="str">
        <f t="shared" si="51"/>
        <v/>
      </c>
      <c r="T320" s="42" t="str">
        <f>IF(AND(P320=3,H320="F",NOT(L320="Unattached")),SUMIF(O$2:O320,O320,I$2:I320),"")</f>
        <v/>
      </c>
      <c r="U320" s="8" t="str">
        <f t="shared" si="44"/>
        <v/>
      </c>
      <c r="V320" s="8" t="str">
        <f t="shared" si="48"/>
        <v/>
      </c>
      <c r="W320" s="40" t="str">
        <f t="shared" si="45"/>
        <v xml:space="preserve"> </v>
      </c>
      <c r="X320" s="40" t="str">
        <f>IF(H320="M",IF(P320&lt;&gt;4,"",VLOOKUP(CONCATENATE(O320," ",(P320-3)),$W$2:AA320,5,0)),IF(P320&lt;&gt;3,"",VLOOKUP(CONCATENATE(O320," ",(P320-2)),$W$2:AA320,5,0)))</f>
        <v/>
      </c>
      <c r="Y320" s="40" t="str">
        <f>IF(H320="M",IF(P320&lt;&gt;4,"",VLOOKUP(CONCATENATE(O320," ",(P320-2)),$W$2:AA320,5,0)),IF(P320&lt;&gt;3,"",VLOOKUP(CONCATENATE(O320," ",(P320-1)),$W$2:AA320,5,0)))</f>
        <v/>
      </c>
      <c r="Z320" s="40" t="str">
        <f>IF(H320="M",IF(P320&lt;&gt;4,"",VLOOKUP(CONCATENATE(O320," ",(P320-1)),$W$2:AA320,5,0)),IF(P320&lt;&gt;3,"",VLOOKUP(CONCATENATE(O320," ",(P320)),$W$2:AA320,5,0)))</f>
        <v/>
      </c>
      <c r="AA320" s="40" t="str">
        <f t="shared" si="49"/>
        <v/>
      </c>
    </row>
    <row r="321" spans="1:27" x14ac:dyDescent="0.3">
      <c r="A321" s="78" t="str">
        <f t="shared" si="42"/>
        <v/>
      </c>
      <c r="B321" s="78" t="str">
        <f t="shared" si="43"/>
        <v/>
      </c>
      <c r="C321" s="1">
        <v>320</v>
      </c>
      <c r="E321" s="73"/>
      <c r="F321" t="str">
        <f>IF(D321="","",VLOOKUP(D321,ENTRANTS!$A$1:$H$1000,2,0))</f>
        <v/>
      </c>
      <c r="G321" t="str">
        <f>IF(D321="","",VLOOKUP(D321,ENTRANTS!$A$1:$H$1000,3,0))</f>
        <v/>
      </c>
      <c r="H321" s="1" t="str">
        <f>IF(D321="","",LEFT(VLOOKUP(D321,ENTRANTS!$A$1:$H$1000,5,0),1))</f>
        <v/>
      </c>
      <c r="I321" s="1" t="str">
        <f>IF(D321="","",COUNTIF($H$2:H321,H321))</f>
        <v/>
      </c>
      <c r="J321" s="1" t="str">
        <f>IF(D321="","",VLOOKUP(D321,ENTRANTS!$A$1:$H$1000,4,0))</f>
        <v/>
      </c>
      <c r="K321" s="1" t="str">
        <f>IF(D321="","",COUNTIF($J$2:J321,J321))</f>
        <v/>
      </c>
      <c r="L321" t="str">
        <f>IF(D321="","",VLOOKUP(D321,ENTRANTS!$A$1:$H$1000,6,0))</f>
        <v/>
      </c>
      <c r="M321" s="99" t="str">
        <f t="shared" si="46"/>
        <v/>
      </c>
      <c r="N321" s="38"/>
      <c r="O321" s="5" t="str">
        <f t="shared" si="47"/>
        <v/>
      </c>
      <c r="P321" s="6" t="str">
        <f>IF(D321="","",COUNTIF($O$2:O321,O321))</f>
        <v/>
      </c>
      <c r="Q321" s="7" t="str">
        <f t="shared" si="50"/>
        <v/>
      </c>
      <c r="R321" s="42" t="str">
        <f>IF(AND(P321=4,H321="M",NOT(L321="Unattached")),SUMIF(O$2:O321,O321,I$2:I321),"")</f>
        <v/>
      </c>
      <c r="S321" s="7" t="str">
        <f t="shared" si="51"/>
        <v/>
      </c>
      <c r="T321" s="42" t="str">
        <f>IF(AND(P321=3,H321="F",NOT(L321="Unattached")),SUMIF(O$2:O321,O321,I$2:I321),"")</f>
        <v/>
      </c>
      <c r="U321" s="8" t="str">
        <f t="shared" si="44"/>
        <v/>
      </c>
      <c r="V321" s="8" t="str">
        <f t="shared" si="48"/>
        <v/>
      </c>
      <c r="W321" s="40" t="str">
        <f t="shared" si="45"/>
        <v xml:space="preserve"> </v>
      </c>
      <c r="X321" s="40" t="str">
        <f>IF(H321="M",IF(P321&lt;&gt;4,"",VLOOKUP(CONCATENATE(O321," ",(P321-3)),$W$2:AA321,5,0)),IF(P321&lt;&gt;3,"",VLOOKUP(CONCATENATE(O321," ",(P321-2)),$W$2:AA321,5,0)))</f>
        <v/>
      </c>
      <c r="Y321" s="40" t="str">
        <f>IF(H321="M",IF(P321&lt;&gt;4,"",VLOOKUP(CONCATENATE(O321," ",(P321-2)),$W$2:AA321,5,0)),IF(P321&lt;&gt;3,"",VLOOKUP(CONCATENATE(O321," ",(P321-1)),$W$2:AA321,5,0)))</f>
        <v/>
      </c>
      <c r="Z321" s="40" t="str">
        <f>IF(H321="M",IF(P321&lt;&gt;4,"",VLOOKUP(CONCATENATE(O321," ",(P321-1)),$W$2:AA321,5,0)),IF(P321&lt;&gt;3,"",VLOOKUP(CONCATENATE(O321," ",(P321)),$W$2:AA321,5,0)))</f>
        <v/>
      </c>
      <c r="AA321" s="40" t="str">
        <f t="shared" si="49"/>
        <v/>
      </c>
    </row>
    <row r="322" spans="1:27" x14ac:dyDescent="0.3">
      <c r="A322" s="78" t="str">
        <f t="shared" ref="A322:A385" si="52">IF(C322&lt;1,"",CONCATENATE(H322,I322))</f>
        <v/>
      </c>
      <c r="B322" s="78" t="str">
        <f t="shared" ref="B322:B385" si="53">IF(C322&lt;1,"",CONCATENATE(J322,K322))</f>
        <v/>
      </c>
      <c r="C322" s="1">
        <v>321</v>
      </c>
      <c r="E322" s="73"/>
      <c r="F322" t="str">
        <f>IF(D322="","",VLOOKUP(D322,ENTRANTS!$A$1:$H$1000,2,0))</f>
        <v/>
      </c>
      <c r="G322" t="str">
        <f>IF(D322="","",VLOOKUP(D322,ENTRANTS!$A$1:$H$1000,3,0))</f>
        <v/>
      </c>
      <c r="H322" s="1" t="str">
        <f>IF(D322="","",LEFT(VLOOKUP(D322,ENTRANTS!$A$1:$H$1000,5,0),1))</f>
        <v/>
      </c>
      <c r="I322" s="1" t="str">
        <f>IF(D322="","",COUNTIF($H$2:H322,H322))</f>
        <v/>
      </c>
      <c r="J322" s="1" t="str">
        <f>IF(D322="","",VLOOKUP(D322,ENTRANTS!$A$1:$H$1000,4,0))</f>
        <v/>
      </c>
      <c r="K322" s="1" t="str">
        <f>IF(D322="","",COUNTIF($J$2:J322,J322))</f>
        <v/>
      </c>
      <c r="L322" t="str">
        <f>IF(D322="","",VLOOKUP(D322,ENTRANTS!$A$1:$H$1000,6,0))</f>
        <v/>
      </c>
      <c r="M322" s="99" t="str">
        <f t="shared" si="46"/>
        <v/>
      </c>
      <c r="N322" s="38"/>
      <c r="O322" s="5" t="str">
        <f t="shared" si="47"/>
        <v/>
      </c>
      <c r="P322" s="6" t="str">
        <f>IF(D322="","",COUNTIF($O$2:O322,O322))</f>
        <v/>
      </c>
      <c r="Q322" s="7" t="str">
        <f t="shared" si="50"/>
        <v/>
      </c>
      <c r="R322" s="42" t="str">
        <f>IF(AND(P322=4,H322="M",NOT(L322="Unattached")),SUMIF(O$2:O322,O322,I$2:I322),"")</f>
        <v/>
      </c>
      <c r="S322" s="7" t="str">
        <f t="shared" si="51"/>
        <v/>
      </c>
      <c r="T322" s="42" t="str">
        <f>IF(AND(P322=3,H322="F",NOT(L322="Unattached")),SUMIF(O$2:O322,O322,I$2:I322),"")</f>
        <v/>
      </c>
      <c r="U322" s="8" t="str">
        <f t="shared" ref="U322:U385" si="54">IF(AND(L322&lt;&gt;"Unattached",OR(Q322&lt;&gt;"",S322&lt;&gt;"")),L322,"")</f>
        <v/>
      </c>
      <c r="V322" s="8" t="str">
        <f t="shared" si="48"/>
        <v/>
      </c>
      <c r="W322" s="40" t="str">
        <f t="shared" ref="W322:W385" si="55">CONCATENATE(O322," ",P322)</f>
        <v xml:space="preserve"> </v>
      </c>
      <c r="X322" s="40" t="str">
        <f>IF(H322="M",IF(P322&lt;&gt;4,"",VLOOKUP(CONCATENATE(O322," ",(P322-3)),$W$2:AA322,5,0)),IF(P322&lt;&gt;3,"",VLOOKUP(CONCATENATE(O322," ",(P322-2)),$W$2:AA322,5,0)))</f>
        <v/>
      </c>
      <c r="Y322" s="40" t="str">
        <f>IF(H322="M",IF(P322&lt;&gt;4,"",VLOOKUP(CONCATENATE(O322," ",(P322-2)),$W$2:AA322,5,0)),IF(P322&lt;&gt;3,"",VLOOKUP(CONCATENATE(O322," ",(P322-1)),$W$2:AA322,5,0)))</f>
        <v/>
      </c>
      <c r="Z322" s="40" t="str">
        <f>IF(H322="M",IF(P322&lt;&gt;4,"",VLOOKUP(CONCATENATE(O322," ",(P322-1)),$W$2:AA322,5,0)),IF(P322&lt;&gt;3,"",VLOOKUP(CONCATENATE(O322," ",(P322)),$W$2:AA322,5,0)))</f>
        <v/>
      </c>
      <c r="AA322" s="40" t="str">
        <f t="shared" si="49"/>
        <v/>
      </c>
    </row>
    <row r="323" spans="1:27" x14ac:dyDescent="0.3">
      <c r="A323" s="78" t="str">
        <f t="shared" si="52"/>
        <v/>
      </c>
      <c r="B323" s="78" t="str">
        <f t="shared" si="53"/>
        <v/>
      </c>
      <c r="C323" s="1">
        <v>322</v>
      </c>
      <c r="E323" s="73"/>
      <c r="F323" t="str">
        <f>IF(D323="","",VLOOKUP(D323,ENTRANTS!$A$1:$H$1000,2,0))</f>
        <v/>
      </c>
      <c r="G323" t="str">
        <f>IF(D323="","",VLOOKUP(D323,ENTRANTS!$A$1:$H$1000,3,0))</f>
        <v/>
      </c>
      <c r="H323" s="1" t="str">
        <f>IF(D323="","",LEFT(VLOOKUP(D323,ENTRANTS!$A$1:$H$1000,5,0),1))</f>
        <v/>
      </c>
      <c r="I323" s="1" t="str">
        <f>IF(D323="","",COUNTIF($H$2:H323,H323))</f>
        <v/>
      </c>
      <c r="J323" s="1" t="str">
        <f>IF(D323="","",VLOOKUP(D323,ENTRANTS!$A$1:$H$1000,4,0))</f>
        <v/>
      </c>
      <c r="K323" s="1" t="str">
        <f>IF(D323="","",COUNTIF($J$2:J323,J323))</f>
        <v/>
      </c>
      <c r="L323" t="str">
        <f>IF(D323="","",VLOOKUP(D323,ENTRANTS!$A$1:$H$1000,6,0))</f>
        <v/>
      </c>
      <c r="M323" s="99" t="str">
        <f t="shared" ref="M323:M386" si="56">IF(D323&lt;1,"",IF(COUNTIF($D$2:$D$501,D323)=1,"","DUPLICATE"))</f>
        <v/>
      </c>
      <c r="N323" s="38"/>
      <c r="O323" s="5" t="str">
        <f t="shared" ref="O323:O386" si="57">IF(D323="","",CONCATENATE(H323," ",L323))</f>
        <v/>
      </c>
      <c r="P323" s="6" t="str">
        <f>IF(D323="","",COUNTIF($O$2:O323,O323))</f>
        <v/>
      </c>
      <c r="Q323" s="7" t="str">
        <f t="shared" si="50"/>
        <v/>
      </c>
      <c r="R323" s="42" t="str">
        <f>IF(AND(P323=4,H323="M",NOT(L323="Unattached")),SUMIF(O$2:O323,O323,I$2:I323),"")</f>
        <v/>
      </c>
      <c r="S323" s="7" t="str">
        <f t="shared" si="51"/>
        <v/>
      </c>
      <c r="T323" s="42" t="str">
        <f>IF(AND(P323=3,H323="F",NOT(L323="Unattached")),SUMIF(O$2:O323,O323,I$2:I323),"")</f>
        <v/>
      </c>
      <c r="U323" s="8" t="str">
        <f t="shared" si="54"/>
        <v/>
      </c>
      <c r="V323" s="8" t="str">
        <f t="shared" ref="V323:V386" si="58">IF(U323="","",IF(H323="M",CONCATENATE(U323," (",X323,", ",Y323,", ",Z323,", ",AA323,")"),CONCATENATE(U323," (",X323,", ",Y323,", ",Z323,")")))</f>
        <v/>
      </c>
      <c r="W323" s="40" t="str">
        <f t="shared" si="55"/>
        <v xml:space="preserve"> </v>
      </c>
      <c r="X323" s="40" t="str">
        <f>IF(H323="M",IF(P323&lt;&gt;4,"",VLOOKUP(CONCATENATE(O323," ",(P323-3)),$W$2:AA323,5,0)),IF(P323&lt;&gt;3,"",VLOOKUP(CONCATENATE(O323," ",(P323-2)),$W$2:AA323,5,0)))</f>
        <v/>
      </c>
      <c r="Y323" s="40" t="str">
        <f>IF(H323="M",IF(P323&lt;&gt;4,"",VLOOKUP(CONCATENATE(O323," ",(P323-2)),$W$2:AA323,5,0)),IF(P323&lt;&gt;3,"",VLOOKUP(CONCATENATE(O323," ",(P323-1)),$W$2:AA323,5,0)))</f>
        <v/>
      </c>
      <c r="Z323" s="40" t="str">
        <f>IF(H323="M",IF(P323&lt;&gt;4,"",VLOOKUP(CONCATENATE(O323," ",(P323-1)),$W$2:AA323,5,0)),IF(P323&lt;&gt;3,"",VLOOKUP(CONCATENATE(O323," ",(P323)),$W$2:AA323,5,0)))</f>
        <v/>
      </c>
      <c r="AA323" s="40" t="str">
        <f t="shared" ref="AA323:AA386" si="59">IF(AND(L323&lt;&gt;"Unattached",P323&lt;=4),CONCATENATE(F323," ",G323),"")</f>
        <v/>
      </c>
    </row>
    <row r="324" spans="1:27" x14ac:dyDescent="0.3">
      <c r="A324" s="78" t="str">
        <f t="shared" si="52"/>
        <v/>
      </c>
      <c r="B324" s="78" t="str">
        <f t="shared" si="53"/>
        <v/>
      </c>
      <c r="C324" s="1">
        <v>323</v>
      </c>
      <c r="E324" s="73"/>
      <c r="F324" t="str">
        <f>IF(D324="","",VLOOKUP(D324,ENTRANTS!$A$1:$H$1000,2,0))</f>
        <v/>
      </c>
      <c r="G324" t="str">
        <f>IF(D324="","",VLOOKUP(D324,ENTRANTS!$A$1:$H$1000,3,0))</f>
        <v/>
      </c>
      <c r="H324" s="1" t="str">
        <f>IF(D324="","",LEFT(VLOOKUP(D324,ENTRANTS!$A$1:$H$1000,5,0),1))</f>
        <v/>
      </c>
      <c r="I324" s="1" t="str">
        <f>IF(D324="","",COUNTIF($H$2:H324,H324))</f>
        <v/>
      </c>
      <c r="J324" s="1" t="str">
        <f>IF(D324="","",VLOOKUP(D324,ENTRANTS!$A$1:$H$1000,4,0))</f>
        <v/>
      </c>
      <c r="K324" s="1" t="str">
        <f>IF(D324="","",COUNTIF($J$2:J324,J324))</f>
        <v/>
      </c>
      <c r="L324" t="str">
        <f>IF(D324="","",VLOOKUP(D324,ENTRANTS!$A$1:$H$1000,6,0))</f>
        <v/>
      </c>
      <c r="M324" s="99" t="str">
        <f t="shared" si="56"/>
        <v/>
      </c>
      <c r="N324" s="38"/>
      <c r="O324" s="5" t="str">
        <f t="shared" si="57"/>
        <v/>
      </c>
      <c r="P324" s="6" t="str">
        <f>IF(D324="","",COUNTIF($O$2:O324,O324))</f>
        <v/>
      </c>
      <c r="Q324" s="7" t="str">
        <f t="shared" si="50"/>
        <v/>
      </c>
      <c r="R324" s="42" t="str">
        <f>IF(AND(P324=4,H324="M",NOT(L324="Unattached")),SUMIF(O$2:O324,O324,I$2:I324),"")</f>
        <v/>
      </c>
      <c r="S324" s="7" t="str">
        <f t="shared" si="51"/>
        <v/>
      </c>
      <c r="T324" s="42" t="str">
        <f>IF(AND(P324=3,H324="F",NOT(L324="Unattached")),SUMIF(O$2:O324,O324,I$2:I324),"")</f>
        <v/>
      </c>
      <c r="U324" s="8" t="str">
        <f t="shared" si="54"/>
        <v/>
      </c>
      <c r="V324" s="8" t="str">
        <f t="shared" si="58"/>
        <v/>
      </c>
      <c r="W324" s="40" t="str">
        <f t="shared" si="55"/>
        <v xml:space="preserve"> </v>
      </c>
      <c r="X324" s="40" t="str">
        <f>IF(H324="M",IF(P324&lt;&gt;4,"",VLOOKUP(CONCATENATE(O324," ",(P324-3)),$W$2:AA324,5,0)),IF(P324&lt;&gt;3,"",VLOOKUP(CONCATENATE(O324," ",(P324-2)),$W$2:AA324,5,0)))</f>
        <v/>
      </c>
      <c r="Y324" s="40" t="str">
        <f>IF(H324="M",IF(P324&lt;&gt;4,"",VLOOKUP(CONCATENATE(O324," ",(P324-2)),$W$2:AA324,5,0)),IF(P324&lt;&gt;3,"",VLOOKUP(CONCATENATE(O324," ",(P324-1)),$W$2:AA324,5,0)))</f>
        <v/>
      </c>
      <c r="Z324" s="40" t="str">
        <f>IF(H324="M",IF(P324&lt;&gt;4,"",VLOOKUP(CONCATENATE(O324," ",(P324-1)),$W$2:AA324,5,0)),IF(P324&lt;&gt;3,"",VLOOKUP(CONCATENATE(O324," ",(P324)),$W$2:AA324,5,0)))</f>
        <v/>
      </c>
      <c r="AA324" s="40" t="str">
        <f t="shared" si="59"/>
        <v/>
      </c>
    </row>
    <row r="325" spans="1:27" x14ac:dyDescent="0.3">
      <c r="A325" s="78" t="str">
        <f t="shared" si="52"/>
        <v/>
      </c>
      <c r="B325" s="78" t="str">
        <f t="shared" si="53"/>
        <v/>
      </c>
      <c r="C325" s="1">
        <v>324</v>
      </c>
      <c r="E325" s="73"/>
      <c r="F325" t="str">
        <f>IF(D325="","",VLOOKUP(D325,ENTRANTS!$A$1:$H$1000,2,0))</f>
        <v/>
      </c>
      <c r="G325" t="str">
        <f>IF(D325="","",VLOOKUP(D325,ENTRANTS!$A$1:$H$1000,3,0))</f>
        <v/>
      </c>
      <c r="H325" s="1" t="str">
        <f>IF(D325="","",LEFT(VLOOKUP(D325,ENTRANTS!$A$1:$H$1000,5,0),1))</f>
        <v/>
      </c>
      <c r="I325" s="1" t="str">
        <f>IF(D325="","",COUNTIF($H$2:H325,H325))</f>
        <v/>
      </c>
      <c r="J325" s="1" t="str">
        <f>IF(D325="","",VLOOKUP(D325,ENTRANTS!$A$1:$H$1000,4,0))</f>
        <v/>
      </c>
      <c r="K325" s="1" t="str">
        <f>IF(D325="","",COUNTIF($J$2:J325,J325))</f>
        <v/>
      </c>
      <c r="L325" t="str">
        <f>IF(D325="","",VLOOKUP(D325,ENTRANTS!$A$1:$H$1000,6,0))</f>
        <v/>
      </c>
      <c r="M325" s="99" t="str">
        <f t="shared" si="56"/>
        <v/>
      </c>
      <c r="N325" s="38"/>
      <c r="O325" s="5" t="str">
        <f t="shared" si="57"/>
        <v/>
      </c>
      <c r="P325" s="6" t="str">
        <f>IF(D325="","",COUNTIF($O$2:O325,O325))</f>
        <v/>
      </c>
      <c r="Q325" s="7" t="str">
        <f t="shared" si="50"/>
        <v/>
      </c>
      <c r="R325" s="42" t="str">
        <f>IF(AND(P325=4,H325="M",NOT(L325="Unattached")),SUMIF(O$2:O325,O325,I$2:I325),"")</f>
        <v/>
      </c>
      <c r="S325" s="7" t="str">
        <f t="shared" si="51"/>
        <v/>
      </c>
      <c r="T325" s="42" t="str">
        <f>IF(AND(P325=3,H325="F",NOT(L325="Unattached")),SUMIF(O$2:O325,O325,I$2:I325),"")</f>
        <v/>
      </c>
      <c r="U325" s="8" t="str">
        <f t="shared" si="54"/>
        <v/>
      </c>
      <c r="V325" s="8" t="str">
        <f t="shared" si="58"/>
        <v/>
      </c>
      <c r="W325" s="40" t="str">
        <f t="shared" si="55"/>
        <v xml:space="preserve"> </v>
      </c>
      <c r="X325" s="40" t="str">
        <f>IF(H325="M",IF(P325&lt;&gt;4,"",VLOOKUP(CONCATENATE(O325," ",(P325-3)),$W$2:AA325,5,0)),IF(P325&lt;&gt;3,"",VLOOKUP(CONCATENATE(O325," ",(P325-2)),$W$2:AA325,5,0)))</f>
        <v/>
      </c>
      <c r="Y325" s="40" t="str">
        <f>IF(H325="M",IF(P325&lt;&gt;4,"",VLOOKUP(CONCATENATE(O325," ",(P325-2)),$W$2:AA325,5,0)),IF(P325&lt;&gt;3,"",VLOOKUP(CONCATENATE(O325," ",(P325-1)),$W$2:AA325,5,0)))</f>
        <v/>
      </c>
      <c r="Z325" s="40" t="str">
        <f>IF(H325="M",IF(P325&lt;&gt;4,"",VLOOKUP(CONCATENATE(O325," ",(P325-1)),$W$2:AA325,5,0)),IF(P325&lt;&gt;3,"",VLOOKUP(CONCATENATE(O325," ",(P325)),$W$2:AA325,5,0)))</f>
        <v/>
      </c>
      <c r="AA325" s="40" t="str">
        <f t="shared" si="59"/>
        <v/>
      </c>
    </row>
    <row r="326" spans="1:27" x14ac:dyDescent="0.3">
      <c r="A326" s="78" t="str">
        <f t="shared" si="52"/>
        <v/>
      </c>
      <c r="B326" s="78" t="str">
        <f t="shared" si="53"/>
        <v/>
      </c>
      <c r="C326" s="1">
        <v>325</v>
      </c>
      <c r="E326" s="73"/>
      <c r="F326" t="str">
        <f>IF(D326="","",VLOOKUP(D326,ENTRANTS!$A$1:$H$1000,2,0))</f>
        <v/>
      </c>
      <c r="G326" t="str">
        <f>IF(D326="","",VLOOKUP(D326,ENTRANTS!$A$1:$H$1000,3,0))</f>
        <v/>
      </c>
      <c r="H326" s="1" t="str">
        <f>IF(D326="","",LEFT(VLOOKUP(D326,ENTRANTS!$A$1:$H$1000,5,0),1))</f>
        <v/>
      </c>
      <c r="I326" s="1" t="str">
        <f>IF(D326="","",COUNTIF($H$2:H326,H326))</f>
        <v/>
      </c>
      <c r="J326" s="1" t="str">
        <f>IF(D326="","",VLOOKUP(D326,ENTRANTS!$A$1:$H$1000,4,0))</f>
        <v/>
      </c>
      <c r="K326" s="1" t="str">
        <f>IF(D326="","",COUNTIF($J$2:J326,J326))</f>
        <v/>
      </c>
      <c r="L326" t="str">
        <f>IF(D326="","",VLOOKUP(D326,ENTRANTS!$A$1:$H$1000,6,0))</f>
        <v/>
      </c>
      <c r="M326" s="99" t="str">
        <f t="shared" si="56"/>
        <v/>
      </c>
      <c r="N326" s="38"/>
      <c r="O326" s="5" t="str">
        <f t="shared" si="57"/>
        <v/>
      </c>
      <c r="P326" s="6" t="str">
        <f>IF(D326="","",COUNTIF($O$2:O326,O326))</f>
        <v/>
      </c>
      <c r="Q326" s="7" t="str">
        <f t="shared" si="50"/>
        <v/>
      </c>
      <c r="R326" s="42" t="str">
        <f>IF(AND(P326=4,H326="M",NOT(L326="Unattached")),SUMIF(O$2:O326,O326,I$2:I326),"")</f>
        <v/>
      </c>
      <c r="S326" s="7" t="str">
        <f t="shared" si="51"/>
        <v/>
      </c>
      <c r="T326" s="42" t="str">
        <f>IF(AND(P326=3,H326="F",NOT(L326="Unattached")),SUMIF(O$2:O326,O326,I$2:I326),"")</f>
        <v/>
      </c>
      <c r="U326" s="8" t="str">
        <f t="shared" si="54"/>
        <v/>
      </c>
      <c r="V326" s="8" t="str">
        <f t="shared" si="58"/>
        <v/>
      </c>
      <c r="W326" s="40" t="str">
        <f t="shared" si="55"/>
        <v xml:space="preserve"> </v>
      </c>
      <c r="X326" s="40" t="str">
        <f>IF(H326="M",IF(P326&lt;&gt;4,"",VLOOKUP(CONCATENATE(O326," ",(P326-3)),$W$2:AA326,5,0)),IF(P326&lt;&gt;3,"",VLOOKUP(CONCATENATE(O326," ",(P326-2)),$W$2:AA326,5,0)))</f>
        <v/>
      </c>
      <c r="Y326" s="40" t="str">
        <f>IF(H326="M",IF(P326&lt;&gt;4,"",VLOOKUP(CONCATENATE(O326," ",(P326-2)),$W$2:AA326,5,0)),IF(P326&lt;&gt;3,"",VLOOKUP(CONCATENATE(O326," ",(P326-1)),$W$2:AA326,5,0)))</f>
        <v/>
      </c>
      <c r="Z326" s="40" t="str">
        <f>IF(H326="M",IF(P326&lt;&gt;4,"",VLOOKUP(CONCATENATE(O326," ",(P326-1)),$W$2:AA326,5,0)),IF(P326&lt;&gt;3,"",VLOOKUP(CONCATENATE(O326," ",(P326)),$W$2:AA326,5,0)))</f>
        <v/>
      </c>
      <c r="AA326" s="40" t="str">
        <f t="shared" si="59"/>
        <v/>
      </c>
    </row>
    <row r="327" spans="1:27" x14ac:dyDescent="0.3">
      <c r="A327" s="78" t="str">
        <f t="shared" si="52"/>
        <v/>
      </c>
      <c r="B327" s="78" t="str">
        <f t="shared" si="53"/>
        <v/>
      </c>
      <c r="C327" s="1">
        <v>326</v>
      </c>
      <c r="E327" s="73"/>
      <c r="F327" t="str">
        <f>IF(D327="","",VLOOKUP(D327,ENTRANTS!$A$1:$H$1000,2,0))</f>
        <v/>
      </c>
      <c r="G327" t="str">
        <f>IF(D327="","",VLOOKUP(D327,ENTRANTS!$A$1:$H$1000,3,0))</f>
        <v/>
      </c>
      <c r="H327" s="1" t="str">
        <f>IF(D327="","",LEFT(VLOOKUP(D327,ENTRANTS!$A$1:$H$1000,5,0),1))</f>
        <v/>
      </c>
      <c r="I327" s="1" t="str">
        <f>IF(D327="","",COUNTIF($H$2:H327,H327))</f>
        <v/>
      </c>
      <c r="J327" s="1" t="str">
        <f>IF(D327="","",VLOOKUP(D327,ENTRANTS!$A$1:$H$1000,4,0))</f>
        <v/>
      </c>
      <c r="K327" s="1" t="str">
        <f>IF(D327="","",COUNTIF($J$2:J327,J327))</f>
        <v/>
      </c>
      <c r="L327" t="str">
        <f>IF(D327="","",VLOOKUP(D327,ENTRANTS!$A$1:$H$1000,6,0))</f>
        <v/>
      </c>
      <c r="M327" s="99" t="str">
        <f t="shared" si="56"/>
        <v/>
      </c>
      <c r="N327" s="38"/>
      <c r="O327" s="5" t="str">
        <f t="shared" si="57"/>
        <v/>
      </c>
      <c r="P327" s="6" t="str">
        <f>IF(D327="","",COUNTIF($O$2:O327,O327))</f>
        <v/>
      </c>
      <c r="Q327" s="7" t="str">
        <f t="shared" si="50"/>
        <v/>
      </c>
      <c r="R327" s="42" t="str">
        <f>IF(AND(P327=4,H327="M",NOT(L327="Unattached")),SUMIF(O$2:O327,O327,I$2:I327),"")</f>
        <v/>
      </c>
      <c r="S327" s="7" t="str">
        <f t="shared" si="51"/>
        <v/>
      </c>
      <c r="T327" s="42" t="str">
        <f>IF(AND(P327=3,H327="F",NOT(L327="Unattached")),SUMIF(O$2:O327,O327,I$2:I327),"")</f>
        <v/>
      </c>
      <c r="U327" s="8" t="str">
        <f t="shared" si="54"/>
        <v/>
      </c>
      <c r="V327" s="8" t="str">
        <f t="shared" si="58"/>
        <v/>
      </c>
      <c r="W327" s="40" t="str">
        <f t="shared" si="55"/>
        <v xml:space="preserve"> </v>
      </c>
      <c r="X327" s="40" t="str">
        <f>IF(H327="M",IF(P327&lt;&gt;4,"",VLOOKUP(CONCATENATE(O327," ",(P327-3)),$W$2:AA327,5,0)),IF(P327&lt;&gt;3,"",VLOOKUP(CONCATENATE(O327," ",(P327-2)),$W$2:AA327,5,0)))</f>
        <v/>
      </c>
      <c r="Y327" s="40" t="str">
        <f>IF(H327="M",IF(P327&lt;&gt;4,"",VLOOKUP(CONCATENATE(O327," ",(P327-2)),$W$2:AA327,5,0)),IF(P327&lt;&gt;3,"",VLOOKUP(CONCATENATE(O327," ",(P327-1)),$W$2:AA327,5,0)))</f>
        <v/>
      </c>
      <c r="Z327" s="40" t="str">
        <f>IF(H327="M",IF(P327&lt;&gt;4,"",VLOOKUP(CONCATENATE(O327," ",(P327-1)),$W$2:AA327,5,0)),IF(P327&lt;&gt;3,"",VLOOKUP(CONCATENATE(O327," ",(P327)),$W$2:AA327,5,0)))</f>
        <v/>
      </c>
      <c r="AA327" s="40" t="str">
        <f t="shared" si="59"/>
        <v/>
      </c>
    </row>
    <row r="328" spans="1:27" x14ac:dyDescent="0.3">
      <c r="A328" s="78" t="str">
        <f t="shared" si="52"/>
        <v/>
      </c>
      <c r="B328" s="78" t="str">
        <f t="shared" si="53"/>
        <v/>
      </c>
      <c r="C328" s="1">
        <v>327</v>
      </c>
      <c r="E328" s="73"/>
      <c r="F328" t="str">
        <f>IF(D328="","",VLOOKUP(D328,ENTRANTS!$A$1:$H$1000,2,0))</f>
        <v/>
      </c>
      <c r="G328" t="str">
        <f>IF(D328="","",VLOOKUP(D328,ENTRANTS!$A$1:$H$1000,3,0))</f>
        <v/>
      </c>
      <c r="H328" s="1" t="str">
        <f>IF(D328="","",LEFT(VLOOKUP(D328,ENTRANTS!$A$1:$H$1000,5,0),1))</f>
        <v/>
      </c>
      <c r="I328" s="1" t="str">
        <f>IF(D328="","",COUNTIF($H$2:H328,H328))</f>
        <v/>
      </c>
      <c r="J328" s="1" t="str">
        <f>IF(D328="","",VLOOKUP(D328,ENTRANTS!$A$1:$H$1000,4,0))</f>
        <v/>
      </c>
      <c r="K328" s="1" t="str">
        <f>IF(D328="","",COUNTIF($J$2:J328,J328))</f>
        <v/>
      </c>
      <c r="L328" t="str">
        <f>IF(D328="","",VLOOKUP(D328,ENTRANTS!$A$1:$H$1000,6,0))</f>
        <v/>
      </c>
      <c r="M328" s="99" t="str">
        <f t="shared" si="56"/>
        <v/>
      </c>
      <c r="N328" s="38"/>
      <c r="O328" s="5" t="str">
        <f t="shared" si="57"/>
        <v/>
      </c>
      <c r="P328" s="6" t="str">
        <f>IF(D328="","",COUNTIF($O$2:O328,O328))</f>
        <v/>
      </c>
      <c r="Q328" s="7" t="str">
        <f t="shared" si="50"/>
        <v/>
      </c>
      <c r="R328" s="42" t="str">
        <f>IF(AND(P328=4,H328="M",NOT(L328="Unattached")),SUMIF(O$2:O328,O328,I$2:I328),"")</f>
        <v/>
      </c>
      <c r="S328" s="7" t="str">
        <f t="shared" si="51"/>
        <v/>
      </c>
      <c r="T328" s="42" t="str">
        <f>IF(AND(P328=3,H328="F",NOT(L328="Unattached")),SUMIF(O$2:O328,O328,I$2:I328),"")</f>
        <v/>
      </c>
      <c r="U328" s="8" t="str">
        <f t="shared" si="54"/>
        <v/>
      </c>
      <c r="V328" s="8" t="str">
        <f t="shared" si="58"/>
        <v/>
      </c>
      <c r="W328" s="40" t="str">
        <f t="shared" si="55"/>
        <v xml:space="preserve"> </v>
      </c>
      <c r="X328" s="40" t="str">
        <f>IF(H328="M",IF(P328&lt;&gt;4,"",VLOOKUP(CONCATENATE(O328," ",(P328-3)),$W$2:AA328,5,0)),IF(P328&lt;&gt;3,"",VLOOKUP(CONCATENATE(O328," ",(P328-2)),$W$2:AA328,5,0)))</f>
        <v/>
      </c>
      <c r="Y328" s="40" t="str">
        <f>IF(H328="M",IF(P328&lt;&gt;4,"",VLOOKUP(CONCATENATE(O328," ",(P328-2)),$W$2:AA328,5,0)),IF(P328&lt;&gt;3,"",VLOOKUP(CONCATENATE(O328," ",(P328-1)),$W$2:AA328,5,0)))</f>
        <v/>
      </c>
      <c r="Z328" s="40" t="str">
        <f>IF(H328="M",IF(P328&lt;&gt;4,"",VLOOKUP(CONCATENATE(O328," ",(P328-1)),$W$2:AA328,5,0)),IF(P328&lt;&gt;3,"",VLOOKUP(CONCATENATE(O328," ",(P328)),$W$2:AA328,5,0)))</f>
        <v/>
      </c>
      <c r="AA328" s="40" t="str">
        <f t="shared" si="59"/>
        <v/>
      </c>
    </row>
    <row r="329" spans="1:27" x14ac:dyDescent="0.3">
      <c r="A329" s="78" t="str">
        <f t="shared" si="52"/>
        <v/>
      </c>
      <c r="B329" s="78" t="str">
        <f t="shared" si="53"/>
        <v/>
      </c>
      <c r="C329" s="1">
        <v>328</v>
      </c>
      <c r="E329" s="73"/>
      <c r="F329" t="str">
        <f>IF(D329="","",VLOOKUP(D329,ENTRANTS!$A$1:$H$1000,2,0))</f>
        <v/>
      </c>
      <c r="G329" t="str">
        <f>IF(D329="","",VLOOKUP(D329,ENTRANTS!$A$1:$H$1000,3,0))</f>
        <v/>
      </c>
      <c r="H329" s="1" t="str">
        <f>IF(D329="","",LEFT(VLOOKUP(D329,ENTRANTS!$A$1:$H$1000,5,0),1))</f>
        <v/>
      </c>
      <c r="I329" s="1" t="str">
        <f>IF(D329="","",COUNTIF($H$2:H329,H329))</f>
        <v/>
      </c>
      <c r="J329" s="1" t="str">
        <f>IF(D329="","",VLOOKUP(D329,ENTRANTS!$A$1:$H$1000,4,0))</f>
        <v/>
      </c>
      <c r="K329" s="1" t="str">
        <f>IF(D329="","",COUNTIF($J$2:J329,J329))</f>
        <v/>
      </c>
      <c r="L329" t="str">
        <f>IF(D329="","",VLOOKUP(D329,ENTRANTS!$A$1:$H$1000,6,0))</f>
        <v/>
      </c>
      <c r="M329" s="99" t="str">
        <f t="shared" si="56"/>
        <v/>
      </c>
      <c r="N329" s="38"/>
      <c r="O329" s="5" t="str">
        <f t="shared" si="57"/>
        <v/>
      </c>
      <c r="P329" s="6" t="str">
        <f>IF(D329="","",COUNTIF($O$2:O329,O329))</f>
        <v/>
      </c>
      <c r="Q329" s="7" t="str">
        <f t="shared" si="50"/>
        <v/>
      </c>
      <c r="R329" s="42" t="str">
        <f>IF(AND(P329=4,H329="M",NOT(L329="Unattached")),SUMIF(O$2:O329,O329,I$2:I329),"")</f>
        <v/>
      </c>
      <c r="S329" s="7" t="str">
        <f t="shared" si="51"/>
        <v/>
      </c>
      <c r="T329" s="42" t="str">
        <f>IF(AND(P329=3,H329="F",NOT(L329="Unattached")),SUMIF(O$2:O329,O329,I$2:I329),"")</f>
        <v/>
      </c>
      <c r="U329" s="8" t="str">
        <f t="shared" si="54"/>
        <v/>
      </c>
      <c r="V329" s="8" t="str">
        <f t="shared" si="58"/>
        <v/>
      </c>
      <c r="W329" s="40" t="str">
        <f t="shared" si="55"/>
        <v xml:space="preserve"> </v>
      </c>
      <c r="X329" s="40" t="str">
        <f>IF(H329="M",IF(P329&lt;&gt;4,"",VLOOKUP(CONCATENATE(O329," ",(P329-3)),$W$2:AA329,5,0)),IF(P329&lt;&gt;3,"",VLOOKUP(CONCATENATE(O329," ",(P329-2)),$W$2:AA329,5,0)))</f>
        <v/>
      </c>
      <c r="Y329" s="40" t="str">
        <f>IF(H329="M",IF(P329&lt;&gt;4,"",VLOOKUP(CONCATENATE(O329," ",(P329-2)),$W$2:AA329,5,0)),IF(P329&lt;&gt;3,"",VLOOKUP(CONCATENATE(O329," ",(P329-1)),$W$2:AA329,5,0)))</f>
        <v/>
      </c>
      <c r="Z329" s="40" t="str">
        <f>IF(H329="M",IF(P329&lt;&gt;4,"",VLOOKUP(CONCATENATE(O329," ",(P329-1)),$W$2:AA329,5,0)),IF(P329&lt;&gt;3,"",VLOOKUP(CONCATENATE(O329," ",(P329)),$W$2:AA329,5,0)))</f>
        <v/>
      </c>
      <c r="AA329" s="40" t="str">
        <f t="shared" si="59"/>
        <v/>
      </c>
    </row>
    <row r="330" spans="1:27" x14ac:dyDescent="0.3">
      <c r="A330" s="78" t="str">
        <f t="shared" si="52"/>
        <v/>
      </c>
      <c r="B330" s="78" t="str">
        <f t="shared" si="53"/>
        <v/>
      </c>
      <c r="C330" s="1">
        <v>329</v>
      </c>
      <c r="E330" s="73"/>
      <c r="F330" t="str">
        <f>IF(D330="","",VLOOKUP(D330,ENTRANTS!$A$1:$H$1000,2,0))</f>
        <v/>
      </c>
      <c r="G330" t="str">
        <f>IF(D330="","",VLOOKUP(D330,ENTRANTS!$A$1:$H$1000,3,0))</f>
        <v/>
      </c>
      <c r="H330" s="1" t="str">
        <f>IF(D330="","",LEFT(VLOOKUP(D330,ENTRANTS!$A$1:$H$1000,5,0),1))</f>
        <v/>
      </c>
      <c r="I330" s="1" t="str">
        <f>IF(D330="","",COUNTIF($H$2:H330,H330))</f>
        <v/>
      </c>
      <c r="J330" s="1" t="str">
        <f>IF(D330="","",VLOOKUP(D330,ENTRANTS!$A$1:$H$1000,4,0))</f>
        <v/>
      </c>
      <c r="K330" s="1" t="str">
        <f>IF(D330="","",COUNTIF($J$2:J330,J330))</f>
        <v/>
      </c>
      <c r="L330" t="str">
        <f>IF(D330="","",VLOOKUP(D330,ENTRANTS!$A$1:$H$1000,6,0))</f>
        <v/>
      </c>
      <c r="M330" s="99" t="str">
        <f t="shared" si="56"/>
        <v/>
      </c>
      <c r="N330" s="38"/>
      <c r="O330" s="5" t="str">
        <f t="shared" si="57"/>
        <v/>
      </c>
      <c r="P330" s="6" t="str">
        <f>IF(D330="","",COUNTIF($O$2:O330,O330))</f>
        <v/>
      </c>
      <c r="Q330" s="7" t="str">
        <f t="shared" si="50"/>
        <v/>
      </c>
      <c r="R330" s="42" t="str">
        <f>IF(AND(P330=4,H330="M",NOT(L330="Unattached")),SUMIF(O$2:O330,O330,I$2:I330),"")</f>
        <v/>
      </c>
      <c r="S330" s="7" t="str">
        <f t="shared" si="51"/>
        <v/>
      </c>
      <c r="T330" s="42" t="str">
        <f>IF(AND(P330=3,H330="F",NOT(L330="Unattached")),SUMIF(O$2:O330,O330,I$2:I330),"")</f>
        <v/>
      </c>
      <c r="U330" s="8" t="str">
        <f t="shared" si="54"/>
        <v/>
      </c>
      <c r="V330" s="8" t="str">
        <f t="shared" si="58"/>
        <v/>
      </c>
      <c r="W330" s="40" t="str">
        <f t="shared" si="55"/>
        <v xml:space="preserve"> </v>
      </c>
      <c r="X330" s="40" t="str">
        <f>IF(H330="M",IF(P330&lt;&gt;4,"",VLOOKUP(CONCATENATE(O330," ",(P330-3)),$W$2:AA330,5,0)),IF(P330&lt;&gt;3,"",VLOOKUP(CONCATENATE(O330," ",(P330-2)),$W$2:AA330,5,0)))</f>
        <v/>
      </c>
      <c r="Y330" s="40" t="str">
        <f>IF(H330="M",IF(P330&lt;&gt;4,"",VLOOKUP(CONCATENATE(O330," ",(P330-2)),$W$2:AA330,5,0)),IF(P330&lt;&gt;3,"",VLOOKUP(CONCATENATE(O330," ",(P330-1)),$W$2:AA330,5,0)))</f>
        <v/>
      </c>
      <c r="Z330" s="40" t="str">
        <f>IF(H330="M",IF(P330&lt;&gt;4,"",VLOOKUP(CONCATENATE(O330," ",(P330-1)),$W$2:AA330,5,0)),IF(P330&lt;&gt;3,"",VLOOKUP(CONCATENATE(O330," ",(P330)),$W$2:AA330,5,0)))</f>
        <v/>
      </c>
      <c r="AA330" s="40" t="str">
        <f t="shared" si="59"/>
        <v/>
      </c>
    </row>
    <row r="331" spans="1:27" x14ac:dyDescent="0.3">
      <c r="A331" s="78" t="str">
        <f t="shared" si="52"/>
        <v/>
      </c>
      <c r="B331" s="78" t="str">
        <f t="shared" si="53"/>
        <v/>
      </c>
      <c r="C331" s="1">
        <v>330</v>
      </c>
      <c r="E331" s="73"/>
      <c r="F331" t="str">
        <f>IF(D331="","",VLOOKUP(D331,ENTRANTS!$A$1:$H$1000,2,0))</f>
        <v/>
      </c>
      <c r="G331" t="str">
        <f>IF(D331="","",VLOOKUP(D331,ENTRANTS!$A$1:$H$1000,3,0))</f>
        <v/>
      </c>
      <c r="H331" s="1" t="str">
        <f>IF(D331="","",LEFT(VLOOKUP(D331,ENTRANTS!$A$1:$H$1000,5,0),1))</f>
        <v/>
      </c>
      <c r="I331" s="1" t="str">
        <f>IF(D331="","",COUNTIF($H$2:H331,H331))</f>
        <v/>
      </c>
      <c r="J331" s="1" t="str">
        <f>IF(D331="","",VLOOKUP(D331,ENTRANTS!$A$1:$H$1000,4,0))</f>
        <v/>
      </c>
      <c r="K331" s="1" t="str">
        <f>IF(D331="","",COUNTIF($J$2:J331,J331))</f>
        <v/>
      </c>
      <c r="L331" t="str">
        <f>IF(D331="","",VLOOKUP(D331,ENTRANTS!$A$1:$H$1000,6,0))</f>
        <v/>
      </c>
      <c r="M331" s="99" t="str">
        <f t="shared" si="56"/>
        <v/>
      </c>
      <c r="N331" s="38"/>
      <c r="O331" s="5" t="str">
        <f t="shared" si="57"/>
        <v/>
      </c>
      <c r="P331" s="6" t="str">
        <f>IF(D331="","",COUNTIF($O$2:O331,O331))</f>
        <v/>
      </c>
      <c r="Q331" s="7" t="str">
        <f t="shared" si="50"/>
        <v/>
      </c>
      <c r="R331" s="42" t="str">
        <f>IF(AND(P331=4,H331="M",NOT(L331="Unattached")),SUMIF(O$2:O331,O331,I$2:I331),"")</f>
        <v/>
      </c>
      <c r="S331" s="7" t="str">
        <f t="shared" si="51"/>
        <v/>
      </c>
      <c r="T331" s="42" t="str">
        <f>IF(AND(P331=3,H331="F",NOT(L331="Unattached")),SUMIF(O$2:O331,O331,I$2:I331),"")</f>
        <v/>
      </c>
      <c r="U331" s="8" t="str">
        <f t="shared" si="54"/>
        <v/>
      </c>
      <c r="V331" s="8" t="str">
        <f t="shared" si="58"/>
        <v/>
      </c>
      <c r="W331" s="40" t="str">
        <f t="shared" si="55"/>
        <v xml:space="preserve"> </v>
      </c>
      <c r="X331" s="40" t="str">
        <f>IF(H331="M",IF(P331&lt;&gt;4,"",VLOOKUP(CONCATENATE(O331," ",(P331-3)),$W$2:AA331,5,0)),IF(P331&lt;&gt;3,"",VLOOKUP(CONCATENATE(O331," ",(P331-2)),$W$2:AA331,5,0)))</f>
        <v/>
      </c>
      <c r="Y331" s="40" t="str">
        <f>IF(H331="M",IF(P331&lt;&gt;4,"",VLOOKUP(CONCATENATE(O331," ",(P331-2)),$W$2:AA331,5,0)),IF(P331&lt;&gt;3,"",VLOOKUP(CONCATENATE(O331," ",(P331-1)),$W$2:AA331,5,0)))</f>
        <v/>
      </c>
      <c r="Z331" s="40" t="str">
        <f>IF(H331="M",IF(P331&lt;&gt;4,"",VLOOKUP(CONCATENATE(O331," ",(P331-1)),$W$2:AA331,5,0)),IF(P331&lt;&gt;3,"",VLOOKUP(CONCATENATE(O331," ",(P331)),$W$2:AA331,5,0)))</f>
        <v/>
      </c>
      <c r="AA331" s="40" t="str">
        <f t="shared" si="59"/>
        <v/>
      </c>
    </row>
    <row r="332" spans="1:27" x14ac:dyDescent="0.3">
      <c r="A332" s="78" t="str">
        <f t="shared" si="52"/>
        <v/>
      </c>
      <c r="B332" s="78" t="str">
        <f t="shared" si="53"/>
        <v/>
      </c>
      <c r="C332" s="1">
        <v>331</v>
      </c>
      <c r="E332" s="73"/>
      <c r="F332" t="str">
        <f>IF(D332="","",VLOOKUP(D332,ENTRANTS!$A$1:$H$1000,2,0))</f>
        <v/>
      </c>
      <c r="G332" t="str">
        <f>IF(D332="","",VLOOKUP(D332,ENTRANTS!$A$1:$H$1000,3,0))</f>
        <v/>
      </c>
      <c r="H332" s="1" t="str">
        <f>IF(D332="","",LEFT(VLOOKUP(D332,ENTRANTS!$A$1:$H$1000,5,0),1))</f>
        <v/>
      </c>
      <c r="I332" s="1" t="str">
        <f>IF(D332="","",COUNTIF($H$2:H332,H332))</f>
        <v/>
      </c>
      <c r="J332" s="1" t="str">
        <f>IF(D332="","",VLOOKUP(D332,ENTRANTS!$A$1:$H$1000,4,0))</f>
        <v/>
      </c>
      <c r="K332" s="1" t="str">
        <f>IF(D332="","",COUNTIF($J$2:J332,J332))</f>
        <v/>
      </c>
      <c r="L332" t="str">
        <f>IF(D332="","",VLOOKUP(D332,ENTRANTS!$A$1:$H$1000,6,0))</f>
        <v/>
      </c>
      <c r="M332" s="99" t="str">
        <f t="shared" si="56"/>
        <v/>
      </c>
      <c r="N332" s="38"/>
      <c r="O332" s="5" t="str">
        <f t="shared" si="57"/>
        <v/>
      </c>
      <c r="P332" s="6" t="str">
        <f>IF(D332="","",COUNTIF($O$2:O332,O332))</f>
        <v/>
      </c>
      <c r="Q332" s="7" t="str">
        <f t="shared" si="50"/>
        <v/>
      </c>
      <c r="R332" s="42" t="str">
        <f>IF(AND(P332=4,H332="M",NOT(L332="Unattached")),SUMIF(O$2:O332,O332,I$2:I332),"")</f>
        <v/>
      </c>
      <c r="S332" s="7" t="str">
        <f t="shared" si="51"/>
        <v/>
      </c>
      <c r="T332" s="42" t="str">
        <f>IF(AND(P332=3,H332="F",NOT(L332="Unattached")),SUMIF(O$2:O332,O332,I$2:I332),"")</f>
        <v/>
      </c>
      <c r="U332" s="8" t="str">
        <f t="shared" si="54"/>
        <v/>
      </c>
      <c r="V332" s="8" t="str">
        <f t="shared" si="58"/>
        <v/>
      </c>
      <c r="W332" s="40" t="str">
        <f t="shared" si="55"/>
        <v xml:space="preserve"> </v>
      </c>
      <c r="X332" s="40" t="str">
        <f>IF(H332="M",IF(P332&lt;&gt;4,"",VLOOKUP(CONCATENATE(O332," ",(P332-3)),$W$2:AA332,5,0)),IF(P332&lt;&gt;3,"",VLOOKUP(CONCATENATE(O332," ",(P332-2)),$W$2:AA332,5,0)))</f>
        <v/>
      </c>
      <c r="Y332" s="40" t="str">
        <f>IF(H332="M",IF(P332&lt;&gt;4,"",VLOOKUP(CONCATENATE(O332," ",(P332-2)),$W$2:AA332,5,0)),IF(P332&lt;&gt;3,"",VLOOKUP(CONCATENATE(O332," ",(P332-1)),$W$2:AA332,5,0)))</f>
        <v/>
      </c>
      <c r="Z332" s="40" t="str">
        <f>IF(H332="M",IF(P332&lt;&gt;4,"",VLOOKUP(CONCATENATE(O332," ",(P332-1)),$W$2:AA332,5,0)),IF(P332&lt;&gt;3,"",VLOOKUP(CONCATENATE(O332," ",(P332)),$W$2:AA332,5,0)))</f>
        <v/>
      </c>
      <c r="AA332" s="40" t="str">
        <f t="shared" si="59"/>
        <v/>
      </c>
    </row>
    <row r="333" spans="1:27" x14ac:dyDescent="0.3">
      <c r="A333" s="78" t="str">
        <f t="shared" si="52"/>
        <v/>
      </c>
      <c r="B333" s="78" t="str">
        <f t="shared" si="53"/>
        <v/>
      </c>
      <c r="C333" s="1">
        <v>332</v>
      </c>
      <c r="E333" s="73"/>
      <c r="F333" t="str">
        <f>IF(D333="","",VLOOKUP(D333,ENTRANTS!$A$1:$H$1000,2,0))</f>
        <v/>
      </c>
      <c r="G333" t="str">
        <f>IF(D333="","",VLOOKUP(D333,ENTRANTS!$A$1:$H$1000,3,0))</f>
        <v/>
      </c>
      <c r="H333" s="1" t="str">
        <f>IF(D333="","",LEFT(VLOOKUP(D333,ENTRANTS!$A$1:$H$1000,5,0),1))</f>
        <v/>
      </c>
      <c r="I333" s="1" t="str">
        <f>IF(D333="","",COUNTIF($H$2:H333,H333))</f>
        <v/>
      </c>
      <c r="J333" s="1" t="str">
        <f>IF(D333="","",VLOOKUP(D333,ENTRANTS!$A$1:$H$1000,4,0))</f>
        <v/>
      </c>
      <c r="K333" s="1" t="str">
        <f>IF(D333="","",COUNTIF($J$2:J333,J333))</f>
        <v/>
      </c>
      <c r="L333" t="str">
        <f>IF(D333="","",VLOOKUP(D333,ENTRANTS!$A$1:$H$1000,6,0))</f>
        <v/>
      </c>
      <c r="M333" s="99" t="str">
        <f t="shared" si="56"/>
        <v/>
      </c>
      <c r="N333" s="38"/>
      <c r="O333" s="5" t="str">
        <f t="shared" si="57"/>
        <v/>
      </c>
      <c r="P333" s="6" t="str">
        <f>IF(D333="","",COUNTIF($O$2:O333,O333))</f>
        <v/>
      </c>
      <c r="Q333" s="7" t="str">
        <f t="shared" si="50"/>
        <v/>
      </c>
      <c r="R333" s="42" t="str">
        <f>IF(AND(P333=4,H333="M",NOT(L333="Unattached")),SUMIF(O$2:O333,O333,I$2:I333),"")</f>
        <v/>
      </c>
      <c r="S333" s="7" t="str">
        <f t="shared" si="51"/>
        <v/>
      </c>
      <c r="T333" s="42" t="str">
        <f>IF(AND(P333=3,H333="F",NOT(L333="Unattached")),SUMIF(O$2:O333,O333,I$2:I333),"")</f>
        <v/>
      </c>
      <c r="U333" s="8" t="str">
        <f t="shared" si="54"/>
        <v/>
      </c>
      <c r="V333" s="8" t="str">
        <f t="shared" si="58"/>
        <v/>
      </c>
      <c r="W333" s="40" t="str">
        <f t="shared" si="55"/>
        <v xml:space="preserve"> </v>
      </c>
      <c r="X333" s="40" t="str">
        <f>IF(H333="M",IF(P333&lt;&gt;4,"",VLOOKUP(CONCATENATE(O333," ",(P333-3)),$W$2:AA333,5,0)),IF(P333&lt;&gt;3,"",VLOOKUP(CONCATENATE(O333," ",(P333-2)),$W$2:AA333,5,0)))</f>
        <v/>
      </c>
      <c r="Y333" s="40" t="str">
        <f>IF(H333="M",IF(P333&lt;&gt;4,"",VLOOKUP(CONCATENATE(O333," ",(P333-2)),$W$2:AA333,5,0)),IF(P333&lt;&gt;3,"",VLOOKUP(CONCATENATE(O333," ",(P333-1)),$W$2:AA333,5,0)))</f>
        <v/>
      </c>
      <c r="Z333" s="40" t="str">
        <f>IF(H333="M",IF(P333&lt;&gt;4,"",VLOOKUP(CONCATENATE(O333," ",(P333-1)),$W$2:AA333,5,0)),IF(P333&lt;&gt;3,"",VLOOKUP(CONCATENATE(O333," ",(P333)),$W$2:AA333,5,0)))</f>
        <v/>
      </c>
      <c r="AA333" s="40" t="str">
        <f t="shared" si="59"/>
        <v/>
      </c>
    </row>
    <row r="334" spans="1:27" x14ac:dyDescent="0.3">
      <c r="A334" s="78" t="str">
        <f t="shared" si="52"/>
        <v/>
      </c>
      <c r="B334" s="78" t="str">
        <f t="shared" si="53"/>
        <v/>
      </c>
      <c r="C334" s="1">
        <v>333</v>
      </c>
      <c r="E334" s="73"/>
      <c r="F334" t="str">
        <f>IF(D334="","",VLOOKUP(D334,ENTRANTS!$A$1:$H$1000,2,0))</f>
        <v/>
      </c>
      <c r="G334" t="str">
        <f>IF(D334="","",VLOOKUP(D334,ENTRANTS!$A$1:$H$1000,3,0))</f>
        <v/>
      </c>
      <c r="H334" s="1" t="str">
        <f>IF(D334="","",LEFT(VLOOKUP(D334,ENTRANTS!$A$1:$H$1000,5,0),1))</f>
        <v/>
      </c>
      <c r="I334" s="1" t="str">
        <f>IF(D334="","",COUNTIF($H$2:H334,H334))</f>
        <v/>
      </c>
      <c r="J334" s="1" t="str">
        <f>IF(D334="","",VLOOKUP(D334,ENTRANTS!$A$1:$H$1000,4,0))</f>
        <v/>
      </c>
      <c r="K334" s="1" t="str">
        <f>IF(D334="","",COUNTIF($J$2:J334,J334))</f>
        <v/>
      </c>
      <c r="L334" t="str">
        <f>IF(D334="","",VLOOKUP(D334,ENTRANTS!$A$1:$H$1000,6,0))</f>
        <v/>
      </c>
      <c r="M334" s="99" t="str">
        <f t="shared" si="56"/>
        <v/>
      </c>
      <c r="N334" s="38"/>
      <c r="O334" s="5" t="str">
        <f t="shared" si="57"/>
        <v/>
      </c>
      <c r="P334" s="6" t="str">
        <f>IF(D334="","",COUNTIF($O$2:O334,O334))</f>
        <v/>
      </c>
      <c r="Q334" s="7" t="str">
        <f t="shared" si="50"/>
        <v/>
      </c>
      <c r="R334" s="42" t="str">
        <f>IF(AND(P334=4,H334="M",NOT(L334="Unattached")),SUMIF(O$2:O334,O334,I$2:I334),"")</f>
        <v/>
      </c>
      <c r="S334" s="7" t="str">
        <f t="shared" si="51"/>
        <v/>
      </c>
      <c r="T334" s="42" t="str">
        <f>IF(AND(P334=3,H334="F",NOT(L334="Unattached")),SUMIF(O$2:O334,O334,I$2:I334),"")</f>
        <v/>
      </c>
      <c r="U334" s="8" t="str">
        <f t="shared" si="54"/>
        <v/>
      </c>
      <c r="V334" s="8" t="str">
        <f t="shared" si="58"/>
        <v/>
      </c>
      <c r="W334" s="40" t="str">
        <f t="shared" si="55"/>
        <v xml:space="preserve"> </v>
      </c>
      <c r="X334" s="40" t="str">
        <f>IF(H334="M",IF(P334&lt;&gt;4,"",VLOOKUP(CONCATENATE(O334," ",(P334-3)),$W$2:AA334,5,0)),IF(P334&lt;&gt;3,"",VLOOKUP(CONCATENATE(O334," ",(P334-2)),$W$2:AA334,5,0)))</f>
        <v/>
      </c>
      <c r="Y334" s="40" t="str">
        <f>IF(H334="M",IF(P334&lt;&gt;4,"",VLOOKUP(CONCATENATE(O334," ",(P334-2)),$W$2:AA334,5,0)),IF(P334&lt;&gt;3,"",VLOOKUP(CONCATENATE(O334," ",(P334-1)),$W$2:AA334,5,0)))</f>
        <v/>
      </c>
      <c r="Z334" s="40" t="str">
        <f>IF(H334="M",IF(P334&lt;&gt;4,"",VLOOKUP(CONCATENATE(O334," ",(P334-1)),$W$2:AA334,5,0)),IF(P334&lt;&gt;3,"",VLOOKUP(CONCATENATE(O334," ",(P334)),$W$2:AA334,5,0)))</f>
        <v/>
      </c>
      <c r="AA334" s="40" t="str">
        <f t="shared" si="59"/>
        <v/>
      </c>
    </row>
    <row r="335" spans="1:27" x14ac:dyDescent="0.3">
      <c r="A335" s="78" t="str">
        <f t="shared" si="52"/>
        <v/>
      </c>
      <c r="B335" s="78" t="str">
        <f t="shared" si="53"/>
        <v/>
      </c>
      <c r="C335" s="1">
        <v>334</v>
      </c>
      <c r="E335" s="73"/>
      <c r="F335" t="str">
        <f>IF(D335="","",VLOOKUP(D335,ENTRANTS!$A$1:$H$1000,2,0))</f>
        <v/>
      </c>
      <c r="G335" t="str">
        <f>IF(D335="","",VLOOKUP(D335,ENTRANTS!$A$1:$H$1000,3,0))</f>
        <v/>
      </c>
      <c r="H335" s="1" t="str">
        <f>IF(D335="","",LEFT(VLOOKUP(D335,ENTRANTS!$A$1:$H$1000,5,0),1))</f>
        <v/>
      </c>
      <c r="I335" s="1" t="str">
        <f>IF(D335="","",COUNTIF($H$2:H335,H335))</f>
        <v/>
      </c>
      <c r="J335" s="1" t="str">
        <f>IF(D335="","",VLOOKUP(D335,ENTRANTS!$A$1:$H$1000,4,0))</f>
        <v/>
      </c>
      <c r="K335" s="1" t="str">
        <f>IF(D335="","",COUNTIF($J$2:J335,J335))</f>
        <v/>
      </c>
      <c r="L335" t="str">
        <f>IF(D335="","",VLOOKUP(D335,ENTRANTS!$A$1:$H$1000,6,0))</f>
        <v/>
      </c>
      <c r="M335" s="99" t="str">
        <f t="shared" si="56"/>
        <v/>
      </c>
      <c r="N335" s="38"/>
      <c r="O335" s="5" t="str">
        <f t="shared" si="57"/>
        <v/>
      </c>
      <c r="P335" s="6" t="str">
        <f>IF(D335="","",COUNTIF($O$2:O335,O335))</f>
        <v/>
      </c>
      <c r="Q335" s="7" t="str">
        <f t="shared" si="50"/>
        <v/>
      </c>
      <c r="R335" s="42" t="str">
        <f>IF(AND(P335=4,H335="M",NOT(L335="Unattached")),SUMIF(O$2:O335,O335,I$2:I335),"")</f>
        <v/>
      </c>
      <c r="S335" s="7" t="str">
        <f t="shared" si="51"/>
        <v/>
      </c>
      <c r="T335" s="42" t="str">
        <f>IF(AND(P335=3,H335="F",NOT(L335="Unattached")),SUMIF(O$2:O335,O335,I$2:I335),"")</f>
        <v/>
      </c>
      <c r="U335" s="8" t="str">
        <f t="shared" si="54"/>
        <v/>
      </c>
      <c r="V335" s="8" t="str">
        <f t="shared" si="58"/>
        <v/>
      </c>
      <c r="W335" s="40" t="str">
        <f t="shared" si="55"/>
        <v xml:space="preserve"> </v>
      </c>
      <c r="X335" s="40" t="str">
        <f>IF(H335="M",IF(P335&lt;&gt;4,"",VLOOKUP(CONCATENATE(O335," ",(P335-3)),$W$2:AA335,5,0)),IF(P335&lt;&gt;3,"",VLOOKUP(CONCATENATE(O335," ",(P335-2)),$W$2:AA335,5,0)))</f>
        <v/>
      </c>
      <c r="Y335" s="40" t="str">
        <f>IF(H335="M",IF(P335&lt;&gt;4,"",VLOOKUP(CONCATENATE(O335," ",(P335-2)),$W$2:AA335,5,0)),IF(P335&lt;&gt;3,"",VLOOKUP(CONCATENATE(O335," ",(P335-1)),$W$2:AA335,5,0)))</f>
        <v/>
      </c>
      <c r="Z335" s="40" t="str">
        <f>IF(H335="M",IF(P335&lt;&gt;4,"",VLOOKUP(CONCATENATE(O335," ",(P335-1)),$W$2:AA335,5,0)),IF(P335&lt;&gt;3,"",VLOOKUP(CONCATENATE(O335," ",(P335)),$W$2:AA335,5,0)))</f>
        <v/>
      </c>
      <c r="AA335" s="40" t="str">
        <f t="shared" si="59"/>
        <v/>
      </c>
    </row>
    <row r="336" spans="1:27" x14ac:dyDescent="0.3">
      <c r="A336" s="78" t="str">
        <f t="shared" si="52"/>
        <v/>
      </c>
      <c r="B336" s="78" t="str">
        <f t="shared" si="53"/>
        <v/>
      </c>
      <c r="C336" s="1">
        <v>335</v>
      </c>
      <c r="E336" s="73"/>
      <c r="F336" t="str">
        <f>IF(D336="","",VLOOKUP(D336,ENTRANTS!$A$1:$H$1000,2,0))</f>
        <v/>
      </c>
      <c r="G336" t="str">
        <f>IF(D336="","",VLOOKUP(D336,ENTRANTS!$A$1:$H$1000,3,0))</f>
        <v/>
      </c>
      <c r="H336" s="1" t="str">
        <f>IF(D336="","",LEFT(VLOOKUP(D336,ENTRANTS!$A$1:$H$1000,5,0),1))</f>
        <v/>
      </c>
      <c r="I336" s="1" t="str">
        <f>IF(D336="","",COUNTIF($H$2:H336,H336))</f>
        <v/>
      </c>
      <c r="J336" s="1" t="str">
        <f>IF(D336="","",VLOOKUP(D336,ENTRANTS!$A$1:$H$1000,4,0))</f>
        <v/>
      </c>
      <c r="K336" s="1" t="str">
        <f>IF(D336="","",COUNTIF($J$2:J336,J336))</f>
        <v/>
      </c>
      <c r="L336" t="str">
        <f>IF(D336="","",VLOOKUP(D336,ENTRANTS!$A$1:$H$1000,6,0))</f>
        <v/>
      </c>
      <c r="M336" s="99" t="str">
        <f t="shared" si="56"/>
        <v/>
      </c>
      <c r="N336" s="38"/>
      <c r="O336" s="5" t="str">
        <f t="shared" si="57"/>
        <v/>
      </c>
      <c r="P336" s="6" t="str">
        <f>IF(D336="","",COUNTIF($O$2:O336,O336))</f>
        <v/>
      </c>
      <c r="Q336" s="7" t="str">
        <f t="shared" si="50"/>
        <v/>
      </c>
      <c r="R336" s="42" t="str">
        <f>IF(AND(P336=4,H336="M",NOT(L336="Unattached")),SUMIF(O$2:O336,O336,I$2:I336),"")</f>
        <v/>
      </c>
      <c r="S336" s="7" t="str">
        <f t="shared" si="51"/>
        <v/>
      </c>
      <c r="T336" s="42" t="str">
        <f>IF(AND(P336=3,H336="F",NOT(L336="Unattached")),SUMIF(O$2:O336,O336,I$2:I336),"")</f>
        <v/>
      </c>
      <c r="U336" s="8" t="str">
        <f t="shared" si="54"/>
        <v/>
      </c>
      <c r="V336" s="8" t="str">
        <f t="shared" si="58"/>
        <v/>
      </c>
      <c r="W336" s="40" t="str">
        <f t="shared" si="55"/>
        <v xml:space="preserve"> </v>
      </c>
      <c r="X336" s="40" t="str">
        <f>IF(H336="M",IF(P336&lt;&gt;4,"",VLOOKUP(CONCATENATE(O336," ",(P336-3)),$W$2:AA336,5,0)),IF(P336&lt;&gt;3,"",VLOOKUP(CONCATENATE(O336," ",(P336-2)),$W$2:AA336,5,0)))</f>
        <v/>
      </c>
      <c r="Y336" s="40" t="str">
        <f>IF(H336="M",IF(P336&lt;&gt;4,"",VLOOKUP(CONCATENATE(O336," ",(P336-2)),$W$2:AA336,5,0)),IF(P336&lt;&gt;3,"",VLOOKUP(CONCATENATE(O336," ",(P336-1)),$W$2:AA336,5,0)))</f>
        <v/>
      </c>
      <c r="Z336" s="40" t="str">
        <f>IF(H336="M",IF(P336&lt;&gt;4,"",VLOOKUP(CONCATENATE(O336," ",(P336-1)),$W$2:AA336,5,0)),IF(P336&lt;&gt;3,"",VLOOKUP(CONCATENATE(O336," ",(P336)),$W$2:AA336,5,0)))</f>
        <v/>
      </c>
      <c r="AA336" s="40" t="str">
        <f t="shared" si="59"/>
        <v/>
      </c>
    </row>
    <row r="337" spans="1:27" x14ac:dyDescent="0.3">
      <c r="A337" s="78" t="str">
        <f t="shared" si="52"/>
        <v/>
      </c>
      <c r="B337" s="78" t="str">
        <f t="shared" si="53"/>
        <v/>
      </c>
      <c r="C337" s="1">
        <v>336</v>
      </c>
      <c r="E337" s="73"/>
      <c r="F337" t="str">
        <f>IF(D337="","",VLOOKUP(D337,ENTRANTS!$A$1:$H$1000,2,0))</f>
        <v/>
      </c>
      <c r="G337" t="str">
        <f>IF(D337="","",VLOOKUP(D337,ENTRANTS!$A$1:$H$1000,3,0))</f>
        <v/>
      </c>
      <c r="H337" s="1" t="str">
        <f>IF(D337="","",LEFT(VLOOKUP(D337,ENTRANTS!$A$1:$H$1000,5,0),1))</f>
        <v/>
      </c>
      <c r="I337" s="1" t="str">
        <f>IF(D337="","",COUNTIF($H$2:H337,H337))</f>
        <v/>
      </c>
      <c r="J337" s="1" t="str">
        <f>IF(D337="","",VLOOKUP(D337,ENTRANTS!$A$1:$H$1000,4,0))</f>
        <v/>
      </c>
      <c r="K337" s="1" t="str">
        <f>IF(D337="","",COUNTIF($J$2:J337,J337))</f>
        <v/>
      </c>
      <c r="L337" t="str">
        <f>IF(D337="","",VLOOKUP(D337,ENTRANTS!$A$1:$H$1000,6,0))</f>
        <v/>
      </c>
      <c r="M337" s="99" t="str">
        <f t="shared" si="56"/>
        <v/>
      </c>
      <c r="N337" s="38"/>
      <c r="O337" s="5" t="str">
        <f t="shared" si="57"/>
        <v/>
      </c>
      <c r="P337" s="6" t="str">
        <f>IF(D337="","",COUNTIF($O$2:O337,O337))</f>
        <v/>
      </c>
      <c r="Q337" s="7" t="str">
        <f t="shared" si="50"/>
        <v/>
      </c>
      <c r="R337" s="42" t="str">
        <f>IF(AND(P337=4,H337="M",NOT(L337="Unattached")),SUMIF(O$2:O337,O337,I$2:I337),"")</f>
        <v/>
      </c>
      <c r="S337" s="7" t="str">
        <f t="shared" si="51"/>
        <v/>
      </c>
      <c r="T337" s="42" t="str">
        <f>IF(AND(P337=3,H337="F",NOT(L337="Unattached")),SUMIF(O$2:O337,O337,I$2:I337),"")</f>
        <v/>
      </c>
      <c r="U337" s="8" t="str">
        <f t="shared" si="54"/>
        <v/>
      </c>
      <c r="V337" s="8" t="str">
        <f t="shared" si="58"/>
        <v/>
      </c>
      <c r="W337" s="40" t="str">
        <f t="shared" si="55"/>
        <v xml:space="preserve"> </v>
      </c>
      <c r="X337" s="40" t="str">
        <f>IF(H337="M",IF(P337&lt;&gt;4,"",VLOOKUP(CONCATENATE(O337," ",(P337-3)),$W$2:AA337,5,0)),IF(P337&lt;&gt;3,"",VLOOKUP(CONCATENATE(O337," ",(P337-2)),$W$2:AA337,5,0)))</f>
        <v/>
      </c>
      <c r="Y337" s="40" t="str">
        <f>IF(H337="M",IF(P337&lt;&gt;4,"",VLOOKUP(CONCATENATE(O337," ",(P337-2)),$W$2:AA337,5,0)),IF(P337&lt;&gt;3,"",VLOOKUP(CONCATENATE(O337," ",(P337-1)),$W$2:AA337,5,0)))</f>
        <v/>
      </c>
      <c r="Z337" s="40" t="str">
        <f>IF(H337="M",IF(P337&lt;&gt;4,"",VLOOKUP(CONCATENATE(O337," ",(P337-1)),$W$2:AA337,5,0)),IF(P337&lt;&gt;3,"",VLOOKUP(CONCATENATE(O337," ",(P337)),$W$2:AA337,5,0)))</f>
        <v/>
      </c>
      <c r="AA337" s="40" t="str">
        <f t="shared" si="59"/>
        <v/>
      </c>
    </row>
    <row r="338" spans="1:27" x14ac:dyDescent="0.3">
      <c r="A338" s="78" t="str">
        <f t="shared" si="52"/>
        <v/>
      </c>
      <c r="B338" s="78" t="str">
        <f t="shared" si="53"/>
        <v/>
      </c>
      <c r="C338" s="1">
        <v>337</v>
      </c>
      <c r="E338" s="73"/>
      <c r="F338" t="str">
        <f>IF(D338="","",VLOOKUP(D338,ENTRANTS!$A$1:$H$1000,2,0))</f>
        <v/>
      </c>
      <c r="G338" t="str">
        <f>IF(D338="","",VLOOKUP(D338,ENTRANTS!$A$1:$H$1000,3,0))</f>
        <v/>
      </c>
      <c r="H338" s="1" t="str">
        <f>IF(D338="","",LEFT(VLOOKUP(D338,ENTRANTS!$A$1:$H$1000,5,0),1))</f>
        <v/>
      </c>
      <c r="I338" s="1" t="str">
        <f>IF(D338="","",COUNTIF($H$2:H338,H338))</f>
        <v/>
      </c>
      <c r="J338" s="1" t="str">
        <f>IF(D338="","",VLOOKUP(D338,ENTRANTS!$A$1:$H$1000,4,0))</f>
        <v/>
      </c>
      <c r="K338" s="1" t="str">
        <f>IF(D338="","",COUNTIF($J$2:J338,J338))</f>
        <v/>
      </c>
      <c r="L338" t="str">
        <f>IF(D338="","",VLOOKUP(D338,ENTRANTS!$A$1:$H$1000,6,0))</f>
        <v/>
      </c>
      <c r="M338" s="99" t="str">
        <f t="shared" si="56"/>
        <v/>
      </c>
      <c r="N338" s="38"/>
      <c r="O338" s="5" t="str">
        <f t="shared" si="57"/>
        <v/>
      </c>
      <c r="P338" s="6" t="str">
        <f>IF(D338="","",COUNTIF($O$2:O338,O338))</f>
        <v/>
      </c>
      <c r="Q338" s="7" t="str">
        <f t="shared" si="50"/>
        <v/>
      </c>
      <c r="R338" s="42" t="str">
        <f>IF(AND(P338=4,H338="M",NOT(L338="Unattached")),SUMIF(O$2:O338,O338,I$2:I338),"")</f>
        <v/>
      </c>
      <c r="S338" s="7" t="str">
        <f t="shared" si="51"/>
        <v/>
      </c>
      <c r="T338" s="42" t="str">
        <f>IF(AND(P338=3,H338="F",NOT(L338="Unattached")),SUMIF(O$2:O338,O338,I$2:I338),"")</f>
        <v/>
      </c>
      <c r="U338" s="8" t="str">
        <f t="shared" si="54"/>
        <v/>
      </c>
      <c r="V338" s="8" t="str">
        <f t="shared" si="58"/>
        <v/>
      </c>
      <c r="W338" s="40" t="str">
        <f t="shared" si="55"/>
        <v xml:space="preserve"> </v>
      </c>
      <c r="X338" s="40" t="str">
        <f>IF(H338="M",IF(P338&lt;&gt;4,"",VLOOKUP(CONCATENATE(O338," ",(P338-3)),$W$2:AA338,5,0)),IF(P338&lt;&gt;3,"",VLOOKUP(CONCATENATE(O338," ",(P338-2)),$W$2:AA338,5,0)))</f>
        <v/>
      </c>
      <c r="Y338" s="40" t="str">
        <f>IF(H338="M",IF(P338&lt;&gt;4,"",VLOOKUP(CONCATENATE(O338," ",(P338-2)),$W$2:AA338,5,0)),IF(P338&lt;&gt;3,"",VLOOKUP(CONCATENATE(O338," ",(P338-1)),$W$2:AA338,5,0)))</f>
        <v/>
      </c>
      <c r="Z338" s="40" t="str">
        <f>IF(H338="M",IF(P338&lt;&gt;4,"",VLOOKUP(CONCATENATE(O338," ",(P338-1)),$W$2:AA338,5,0)),IF(P338&lt;&gt;3,"",VLOOKUP(CONCATENATE(O338," ",(P338)),$W$2:AA338,5,0)))</f>
        <v/>
      </c>
      <c r="AA338" s="40" t="str">
        <f t="shared" si="59"/>
        <v/>
      </c>
    </row>
    <row r="339" spans="1:27" x14ac:dyDescent="0.3">
      <c r="A339" s="78" t="str">
        <f t="shared" si="52"/>
        <v/>
      </c>
      <c r="B339" s="78" t="str">
        <f t="shared" si="53"/>
        <v/>
      </c>
      <c r="C339" s="1">
        <v>338</v>
      </c>
      <c r="E339" s="73"/>
      <c r="F339" t="str">
        <f>IF(D339="","",VLOOKUP(D339,ENTRANTS!$A$1:$H$1000,2,0))</f>
        <v/>
      </c>
      <c r="G339" t="str">
        <f>IF(D339="","",VLOOKUP(D339,ENTRANTS!$A$1:$H$1000,3,0))</f>
        <v/>
      </c>
      <c r="H339" s="1" t="str">
        <f>IF(D339="","",LEFT(VLOOKUP(D339,ENTRANTS!$A$1:$H$1000,5,0),1))</f>
        <v/>
      </c>
      <c r="I339" s="1" t="str">
        <f>IF(D339="","",COUNTIF($H$2:H339,H339))</f>
        <v/>
      </c>
      <c r="J339" s="1" t="str">
        <f>IF(D339="","",VLOOKUP(D339,ENTRANTS!$A$1:$H$1000,4,0))</f>
        <v/>
      </c>
      <c r="K339" s="1" t="str">
        <f>IF(D339="","",COUNTIF($J$2:J339,J339))</f>
        <v/>
      </c>
      <c r="L339" t="str">
        <f>IF(D339="","",VLOOKUP(D339,ENTRANTS!$A$1:$H$1000,6,0))</f>
        <v/>
      </c>
      <c r="M339" s="99" t="str">
        <f t="shared" si="56"/>
        <v/>
      </c>
      <c r="N339" s="38"/>
      <c r="O339" s="5" t="str">
        <f t="shared" si="57"/>
        <v/>
      </c>
      <c r="P339" s="6" t="str">
        <f>IF(D339="","",COUNTIF($O$2:O339,O339))</f>
        <v/>
      </c>
      <c r="Q339" s="7" t="str">
        <f t="shared" si="50"/>
        <v/>
      </c>
      <c r="R339" s="42" t="str">
        <f>IF(AND(P339=4,H339="M",NOT(L339="Unattached")),SUMIF(O$2:O339,O339,I$2:I339),"")</f>
        <v/>
      </c>
      <c r="S339" s="7" t="str">
        <f t="shared" si="51"/>
        <v/>
      </c>
      <c r="T339" s="42" t="str">
        <f>IF(AND(P339=3,H339="F",NOT(L339="Unattached")),SUMIF(O$2:O339,O339,I$2:I339),"")</f>
        <v/>
      </c>
      <c r="U339" s="8" t="str">
        <f t="shared" si="54"/>
        <v/>
      </c>
      <c r="V339" s="8" t="str">
        <f t="shared" si="58"/>
        <v/>
      </c>
      <c r="W339" s="40" t="str">
        <f t="shared" si="55"/>
        <v xml:space="preserve"> </v>
      </c>
      <c r="X339" s="40" t="str">
        <f>IF(H339="M",IF(P339&lt;&gt;4,"",VLOOKUP(CONCATENATE(O339," ",(P339-3)),$W$2:AA339,5,0)),IF(P339&lt;&gt;3,"",VLOOKUP(CONCATENATE(O339," ",(P339-2)),$W$2:AA339,5,0)))</f>
        <v/>
      </c>
      <c r="Y339" s="40" t="str">
        <f>IF(H339="M",IF(P339&lt;&gt;4,"",VLOOKUP(CONCATENATE(O339," ",(P339-2)),$W$2:AA339,5,0)),IF(P339&lt;&gt;3,"",VLOOKUP(CONCATENATE(O339," ",(P339-1)),$W$2:AA339,5,0)))</f>
        <v/>
      </c>
      <c r="Z339" s="40" t="str">
        <f>IF(H339="M",IF(P339&lt;&gt;4,"",VLOOKUP(CONCATENATE(O339," ",(P339-1)),$W$2:AA339,5,0)),IF(P339&lt;&gt;3,"",VLOOKUP(CONCATENATE(O339," ",(P339)),$W$2:AA339,5,0)))</f>
        <v/>
      </c>
      <c r="AA339" s="40" t="str">
        <f t="shared" si="59"/>
        <v/>
      </c>
    </row>
    <row r="340" spans="1:27" x14ac:dyDescent="0.3">
      <c r="A340" s="78" t="str">
        <f t="shared" si="52"/>
        <v/>
      </c>
      <c r="B340" s="78" t="str">
        <f t="shared" si="53"/>
        <v/>
      </c>
      <c r="C340" s="1">
        <v>339</v>
      </c>
      <c r="E340" s="73"/>
      <c r="F340" t="str">
        <f>IF(D340="","",VLOOKUP(D340,ENTRANTS!$A$1:$H$1000,2,0))</f>
        <v/>
      </c>
      <c r="G340" t="str">
        <f>IF(D340="","",VLOOKUP(D340,ENTRANTS!$A$1:$H$1000,3,0))</f>
        <v/>
      </c>
      <c r="H340" s="1" t="str">
        <f>IF(D340="","",LEFT(VLOOKUP(D340,ENTRANTS!$A$1:$H$1000,5,0),1))</f>
        <v/>
      </c>
      <c r="I340" s="1" t="str">
        <f>IF(D340="","",COUNTIF($H$2:H340,H340))</f>
        <v/>
      </c>
      <c r="J340" s="1" t="str">
        <f>IF(D340="","",VLOOKUP(D340,ENTRANTS!$A$1:$H$1000,4,0))</f>
        <v/>
      </c>
      <c r="K340" s="1" t="str">
        <f>IF(D340="","",COUNTIF($J$2:J340,J340))</f>
        <v/>
      </c>
      <c r="L340" t="str">
        <f>IF(D340="","",VLOOKUP(D340,ENTRANTS!$A$1:$H$1000,6,0))</f>
        <v/>
      </c>
      <c r="M340" s="99" t="str">
        <f t="shared" si="56"/>
        <v/>
      </c>
      <c r="N340" s="38"/>
      <c r="O340" s="5" t="str">
        <f t="shared" si="57"/>
        <v/>
      </c>
      <c r="P340" s="6" t="str">
        <f>IF(D340="","",COUNTIF($O$2:O340,O340))</f>
        <v/>
      </c>
      <c r="Q340" s="7" t="str">
        <f t="shared" si="50"/>
        <v/>
      </c>
      <c r="R340" s="42" t="str">
        <f>IF(AND(P340=4,H340="M",NOT(L340="Unattached")),SUMIF(O$2:O340,O340,I$2:I340),"")</f>
        <v/>
      </c>
      <c r="S340" s="7" t="str">
        <f t="shared" si="51"/>
        <v/>
      </c>
      <c r="T340" s="42" t="str">
        <f>IF(AND(P340=3,H340="F",NOT(L340="Unattached")),SUMIF(O$2:O340,O340,I$2:I340),"")</f>
        <v/>
      </c>
      <c r="U340" s="8" t="str">
        <f t="shared" si="54"/>
        <v/>
      </c>
      <c r="V340" s="8" t="str">
        <f t="shared" si="58"/>
        <v/>
      </c>
      <c r="W340" s="40" t="str">
        <f t="shared" si="55"/>
        <v xml:space="preserve"> </v>
      </c>
      <c r="X340" s="40" t="str">
        <f>IF(H340="M",IF(P340&lt;&gt;4,"",VLOOKUP(CONCATENATE(O340," ",(P340-3)),$W$2:AA340,5,0)),IF(P340&lt;&gt;3,"",VLOOKUP(CONCATENATE(O340," ",(P340-2)),$W$2:AA340,5,0)))</f>
        <v/>
      </c>
      <c r="Y340" s="40" t="str">
        <f>IF(H340="M",IF(P340&lt;&gt;4,"",VLOOKUP(CONCATENATE(O340," ",(P340-2)),$W$2:AA340,5,0)),IF(P340&lt;&gt;3,"",VLOOKUP(CONCATENATE(O340," ",(P340-1)),$W$2:AA340,5,0)))</f>
        <v/>
      </c>
      <c r="Z340" s="40" t="str">
        <f>IF(H340="M",IF(P340&lt;&gt;4,"",VLOOKUP(CONCATENATE(O340," ",(P340-1)),$W$2:AA340,5,0)),IF(P340&lt;&gt;3,"",VLOOKUP(CONCATENATE(O340," ",(P340)),$W$2:AA340,5,0)))</f>
        <v/>
      </c>
      <c r="AA340" s="40" t="str">
        <f t="shared" si="59"/>
        <v/>
      </c>
    </row>
    <row r="341" spans="1:27" x14ac:dyDescent="0.3">
      <c r="A341" s="78" t="str">
        <f t="shared" si="52"/>
        <v/>
      </c>
      <c r="B341" s="78" t="str">
        <f t="shared" si="53"/>
        <v/>
      </c>
      <c r="C341" s="1">
        <v>340</v>
      </c>
      <c r="E341" s="73"/>
      <c r="F341" t="str">
        <f>IF(D341="","",VLOOKUP(D341,ENTRANTS!$A$1:$H$1000,2,0))</f>
        <v/>
      </c>
      <c r="G341" t="str">
        <f>IF(D341="","",VLOOKUP(D341,ENTRANTS!$A$1:$H$1000,3,0))</f>
        <v/>
      </c>
      <c r="H341" s="1" t="str">
        <f>IF(D341="","",LEFT(VLOOKUP(D341,ENTRANTS!$A$1:$H$1000,5,0),1))</f>
        <v/>
      </c>
      <c r="I341" s="1" t="str">
        <f>IF(D341="","",COUNTIF($H$2:H341,H341))</f>
        <v/>
      </c>
      <c r="J341" s="1" t="str">
        <f>IF(D341="","",VLOOKUP(D341,ENTRANTS!$A$1:$H$1000,4,0))</f>
        <v/>
      </c>
      <c r="K341" s="1" t="str">
        <f>IF(D341="","",COUNTIF($J$2:J341,J341))</f>
        <v/>
      </c>
      <c r="L341" t="str">
        <f>IF(D341="","",VLOOKUP(D341,ENTRANTS!$A$1:$H$1000,6,0))</f>
        <v/>
      </c>
      <c r="M341" s="99" t="str">
        <f t="shared" si="56"/>
        <v/>
      </c>
      <c r="N341" s="38"/>
      <c r="O341" s="5" t="str">
        <f t="shared" si="57"/>
        <v/>
      </c>
      <c r="P341" s="6" t="str">
        <f>IF(D341="","",COUNTIF($O$2:O341,O341))</f>
        <v/>
      </c>
      <c r="Q341" s="7" t="str">
        <f t="shared" si="50"/>
        <v/>
      </c>
      <c r="R341" s="42" t="str">
        <f>IF(AND(P341=4,H341="M",NOT(L341="Unattached")),SUMIF(O$2:O341,O341,I$2:I341),"")</f>
        <v/>
      </c>
      <c r="S341" s="7" t="str">
        <f t="shared" si="51"/>
        <v/>
      </c>
      <c r="T341" s="42" t="str">
        <f>IF(AND(P341=3,H341="F",NOT(L341="Unattached")),SUMIF(O$2:O341,O341,I$2:I341),"")</f>
        <v/>
      </c>
      <c r="U341" s="8" t="str">
        <f t="shared" si="54"/>
        <v/>
      </c>
      <c r="V341" s="8" t="str">
        <f t="shared" si="58"/>
        <v/>
      </c>
      <c r="W341" s="40" t="str">
        <f t="shared" si="55"/>
        <v xml:space="preserve"> </v>
      </c>
      <c r="X341" s="40" t="str">
        <f>IF(H341="M",IF(P341&lt;&gt;4,"",VLOOKUP(CONCATENATE(O341," ",(P341-3)),$W$2:AA341,5,0)),IF(P341&lt;&gt;3,"",VLOOKUP(CONCATENATE(O341," ",(P341-2)),$W$2:AA341,5,0)))</f>
        <v/>
      </c>
      <c r="Y341" s="40" t="str">
        <f>IF(H341="M",IF(P341&lt;&gt;4,"",VLOOKUP(CONCATENATE(O341," ",(P341-2)),$W$2:AA341,5,0)),IF(P341&lt;&gt;3,"",VLOOKUP(CONCATENATE(O341," ",(P341-1)),$W$2:AA341,5,0)))</f>
        <v/>
      </c>
      <c r="Z341" s="40" t="str">
        <f>IF(H341="M",IF(P341&lt;&gt;4,"",VLOOKUP(CONCATENATE(O341," ",(P341-1)),$W$2:AA341,5,0)),IF(P341&lt;&gt;3,"",VLOOKUP(CONCATENATE(O341," ",(P341)),$W$2:AA341,5,0)))</f>
        <v/>
      </c>
      <c r="AA341" s="40" t="str">
        <f t="shared" si="59"/>
        <v/>
      </c>
    </row>
    <row r="342" spans="1:27" x14ac:dyDescent="0.3">
      <c r="A342" s="78" t="str">
        <f t="shared" si="52"/>
        <v/>
      </c>
      <c r="B342" s="78" t="str">
        <f t="shared" si="53"/>
        <v/>
      </c>
      <c r="C342" s="1">
        <v>341</v>
      </c>
      <c r="E342" s="73"/>
      <c r="F342" t="str">
        <f>IF(D342="","",VLOOKUP(D342,ENTRANTS!$A$1:$H$1000,2,0))</f>
        <v/>
      </c>
      <c r="G342" t="str">
        <f>IF(D342="","",VLOOKUP(D342,ENTRANTS!$A$1:$H$1000,3,0))</f>
        <v/>
      </c>
      <c r="H342" s="1" t="str">
        <f>IF(D342="","",LEFT(VLOOKUP(D342,ENTRANTS!$A$1:$H$1000,5,0),1))</f>
        <v/>
      </c>
      <c r="I342" s="1" t="str">
        <f>IF(D342="","",COUNTIF($H$2:H342,H342))</f>
        <v/>
      </c>
      <c r="J342" s="1" t="str">
        <f>IF(D342="","",VLOOKUP(D342,ENTRANTS!$A$1:$H$1000,4,0))</f>
        <v/>
      </c>
      <c r="K342" s="1" t="str">
        <f>IF(D342="","",COUNTIF($J$2:J342,J342))</f>
        <v/>
      </c>
      <c r="L342" t="str">
        <f>IF(D342="","",VLOOKUP(D342,ENTRANTS!$A$1:$H$1000,6,0))</f>
        <v/>
      </c>
      <c r="M342" s="99" t="str">
        <f t="shared" si="56"/>
        <v/>
      </c>
      <c r="N342" s="38"/>
      <c r="O342" s="5" t="str">
        <f t="shared" si="57"/>
        <v/>
      </c>
      <c r="P342" s="6" t="str">
        <f>IF(D342="","",COUNTIF($O$2:O342,O342))</f>
        <v/>
      </c>
      <c r="Q342" s="7" t="str">
        <f t="shared" ref="Q342:Q405" si="60">IF(R342="","",RANK(R342,$R$2:$R$1000,1))</f>
        <v/>
      </c>
      <c r="R342" s="42" t="str">
        <f>IF(AND(P342=4,H342="M",NOT(L342="Unattached")),SUMIF(O$2:O342,O342,I$2:I342),"")</f>
        <v/>
      </c>
      <c r="S342" s="7" t="str">
        <f t="shared" ref="S342:S405" si="61">IF(T342="","",RANK(T342,$T$2:$T$1000,1))</f>
        <v/>
      </c>
      <c r="T342" s="42" t="str">
        <f>IF(AND(P342=3,H342="F",NOT(L342="Unattached")),SUMIF(O$2:O342,O342,I$2:I342),"")</f>
        <v/>
      </c>
      <c r="U342" s="8" t="str">
        <f t="shared" si="54"/>
        <v/>
      </c>
      <c r="V342" s="8" t="str">
        <f t="shared" si="58"/>
        <v/>
      </c>
      <c r="W342" s="40" t="str">
        <f t="shared" si="55"/>
        <v xml:space="preserve"> </v>
      </c>
      <c r="X342" s="40" t="str">
        <f>IF(H342="M",IF(P342&lt;&gt;4,"",VLOOKUP(CONCATENATE(O342," ",(P342-3)),$W$2:AA342,5,0)),IF(P342&lt;&gt;3,"",VLOOKUP(CONCATENATE(O342," ",(P342-2)),$W$2:AA342,5,0)))</f>
        <v/>
      </c>
      <c r="Y342" s="40" t="str">
        <f>IF(H342="M",IF(P342&lt;&gt;4,"",VLOOKUP(CONCATENATE(O342," ",(P342-2)),$W$2:AA342,5,0)),IF(P342&lt;&gt;3,"",VLOOKUP(CONCATENATE(O342," ",(P342-1)),$W$2:AA342,5,0)))</f>
        <v/>
      </c>
      <c r="Z342" s="40" t="str">
        <f>IF(H342="M",IF(P342&lt;&gt;4,"",VLOOKUP(CONCATENATE(O342," ",(P342-1)),$W$2:AA342,5,0)),IF(P342&lt;&gt;3,"",VLOOKUP(CONCATENATE(O342," ",(P342)),$W$2:AA342,5,0)))</f>
        <v/>
      </c>
      <c r="AA342" s="40" t="str">
        <f t="shared" si="59"/>
        <v/>
      </c>
    </row>
    <row r="343" spans="1:27" x14ac:dyDescent="0.3">
      <c r="A343" s="78" t="str">
        <f t="shared" si="52"/>
        <v/>
      </c>
      <c r="B343" s="78" t="str">
        <f t="shared" si="53"/>
        <v/>
      </c>
      <c r="C343" s="1">
        <v>342</v>
      </c>
      <c r="E343" s="73"/>
      <c r="F343" t="str">
        <f>IF(D343="","",VLOOKUP(D343,ENTRANTS!$A$1:$H$1000,2,0))</f>
        <v/>
      </c>
      <c r="G343" t="str">
        <f>IF(D343="","",VLOOKUP(D343,ENTRANTS!$A$1:$H$1000,3,0))</f>
        <v/>
      </c>
      <c r="H343" s="1" t="str">
        <f>IF(D343="","",LEFT(VLOOKUP(D343,ENTRANTS!$A$1:$H$1000,5,0),1))</f>
        <v/>
      </c>
      <c r="I343" s="1" t="str">
        <f>IF(D343="","",COUNTIF($H$2:H343,H343))</f>
        <v/>
      </c>
      <c r="J343" s="1" t="str">
        <f>IF(D343="","",VLOOKUP(D343,ENTRANTS!$A$1:$H$1000,4,0))</f>
        <v/>
      </c>
      <c r="K343" s="1" t="str">
        <f>IF(D343="","",COUNTIF($J$2:J343,J343))</f>
        <v/>
      </c>
      <c r="L343" t="str">
        <f>IF(D343="","",VLOOKUP(D343,ENTRANTS!$A$1:$H$1000,6,0))</f>
        <v/>
      </c>
      <c r="M343" s="99" t="str">
        <f t="shared" si="56"/>
        <v/>
      </c>
      <c r="N343" s="38"/>
      <c r="O343" s="5" t="str">
        <f t="shared" si="57"/>
        <v/>
      </c>
      <c r="P343" s="6" t="str">
        <f>IF(D343="","",COUNTIF($O$2:O343,O343))</f>
        <v/>
      </c>
      <c r="Q343" s="7" t="str">
        <f t="shared" si="60"/>
        <v/>
      </c>
      <c r="R343" s="42" t="str">
        <f>IF(AND(P343=4,H343="M",NOT(L343="Unattached")),SUMIF(O$2:O343,O343,I$2:I343),"")</f>
        <v/>
      </c>
      <c r="S343" s="7" t="str">
        <f t="shared" si="61"/>
        <v/>
      </c>
      <c r="T343" s="42" t="str">
        <f>IF(AND(P343=3,H343="F",NOT(L343="Unattached")),SUMIF(O$2:O343,O343,I$2:I343),"")</f>
        <v/>
      </c>
      <c r="U343" s="8" t="str">
        <f t="shared" si="54"/>
        <v/>
      </c>
      <c r="V343" s="8" t="str">
        <f t="shared" si="58"/>
        <v/>
      </c>
      <c r="W343" s="40" t="str">
        <f t="shared" si="55"/>
        <v xml:space="preserve"> </v>
      </c>
      <c r="X343" s="40" t="str">
        <f>IF(H343="M",IF(P343&lt;&gt;4,"",VLOOKUP(CONCATENATE(O343," ",(P343-3)),$W$2:AA343,5,0)),IF(P343&lt;&gt;3,"",VLOOKUP(CONCATENATE(O343," ",(P343-2)),$W$2:AA343,5,0)))</f>
        <v/>
      </c>
      <c r="Y343" s="40" t="str">
        <f>IF(H343="M",IF(P343&lt;&gt;4,"",VLOOKUP(CONCATENATE(O343," ",(P343-2)),$W$2:AA343,5,0)),IF(P343&lt;&gt;3,"",VLOOKUP(CONCATENATE(O343," ",(P343-1)),$W$2:AA343,5,0)))</f>
        <v/>
      </c>
      <c r="Z343" s="40" t="str">
        <f>IF(H343="M",IF(P343&lt;&gt;4,"",VLOOKUP(CONCATENATE(O343," ",(P343-1)),$W$2:AA343,5,0)),IF(P343&lt;&gt;3,"",VLOOKUP(CONCATENATE(O343," ",(P343)),$W$2:AA343,5,0)))</f>
        <v/>
      </c>
      <c r="AA343" s="40" t="str">
        <f t="shared" si="59"/>
        <v/>
      </c>
    </row>
    <row r="344" spans="1:27" x14ac:dyDescent="0.3">
      <c r="A344" s="78" t="str">
        <f t="shared" si="52"/>
        <v/>
      </c>
      <c r="B344" s="78" t="str">
        <f t="shared" si="53"/>
        <v/>
      </c>
      <c r="C344" s="1">
        <v>343</v>
      </c>
      <c r="E344" s="73"/>
      <c r="F344" t="str">
        <f>IF(D344="","",VLOOKUP(D344,ENTRANTS!$A$1:$H$1000,2,0))</f>
        <v/>
      </c>
      <c r="G344" t="str">
        <f>IF(D344="","",VLOOKUP(D344,ENTRANTS!$A$1:$H$1000,3,0))</f>
        <v/>
      </c>
      <c r="H344" s="1" t="str">
        <f>IF(D344="","",LEFT(VLOOKUP(D344,ENTRANTS!$A$1:$H$1000,5,0),1))</f>
        <v/>
      </c>
      <c r="I344" s="1" t="str">
        <f>IF(D344="","",COUNTIF($H$2:H344,H344))</f>
        <v/>
      </c>
      <c r="J344" s="1" t="str">
        <f>IF(D344="","",VLOOKUP(D344,ENTRANTS!$A$1:$H$1000,4,0))</f>
        <v/>
      </c>
      <c r="K344" s="1" t="str">
        <f>IF(D344="","",COUNTIF($J$2:J344,J344))</f>
        <v/>
      </c>
      <c r="L344" t="str">
        <f>IF(D344="","",VLOOKUP(D344,ENTRANTS!$A$1:$H$1000,6,0))</f>
        <v/>
      </c>
      <c r="M344" s="99" t="str">
        <f t="shared" si="56"/>
        <v/>
      </c>
      <c r="N344" s="38"/>
      <c r="O344" s="5" t="str">
        <f t="shared" si="57"/>
        <v/>
      </c>
      <c r="P344" s="6" t="str">
        <f>IF(D344="","",COUNTIF($O$2:O344,O344))</f>
        <v/>
      </c>
      <c r="Q344" s="7" t="str">
        <f t="shared" si="60"/>
        <v/>
      </c>
      <c r="R344" s="42" t="str">
        <f>IF(AND(P344=4,H344="M",NOT(L344="Unattached")),SUMIF(O$2:O344,O344,I$2:I344),"")</f>
        <v/>
      </c>
      <c r="S344" s="7" t="str">
        <f t="shared" si="61"/>
        <v/>
      </c>
      <c r="T344" s="42" t="str">
        <f>IF(AND(P344=3,H344="F",NOT(L344="Unattached")),SUMIF(O$2:O344,O344,I$2:I344),"")</f>
        <v/>
      </c>
      <c r="U344" s="8" t="str">
        <f t="shared" si="54"/>
        <v/>
      </c>
      <c r="V344" s="8" t="str">
        <f t="shared" si="58"/>
        <v/>
      </c>
      <c r="W344" s="40" t="str">
        <f t="shared" si="55"/>
        <v xml:space="preserve"> </v>
      </c>
      <c r="X344" s="40" t="str">
        <f>IF(H344="M",IF(P344&lt;&gt;4,"",VLOOKUP(CONCATENATE(O344," ",(P344-3)),$W$2:AA344,5,0)),IF(P344&lt;&gt;3,"",VLOOKUP(CONCATENATE(O344," ",(P344-2)),$W$2:AA344,5,0)))</f>
        <v/>
      </c>
      <c r="Y344" s="40" t="str">
        <f>IF(H344="M",IF(P344&lt;&gt;4,"",VLOOKUP(CONCATENATE(O344," ",(P344-2)),$W$2:AA344,5,0)),IF(P344&lt;&gt;3,"",VLOOKUP(CONCATENATE(O344," ",(P344-1)),$W$2:AA344,5,0)))</f>
        <v/>
      </c>
      <c r="Z344" s="40" t="str">
        <f>IF(H344="M",IF(P344&lt;&gt;4,"",VLOOKUP(CONCATENATE(O344," ",(P344-1)),$W$2:AA344,5,0)),IF(P344&lt;&gt;3,"",VLOOKUP(CONCATENATE(O344," ",(P344)),$W$2:AA344,5,0)))</f>
        <v/>
      </c>
      <c r="AA344" s="40" t="str">
        <f t="shared" si="59"/>
        <v/>
      </c>
    </row>
    <row r="345" spans="1:27" x14ac:dyDescent="0.3">
      <c r="A345" s="78" t="str">
        <f t="shared" si="52"/>
        <v/>
      </c>
      <c r="B345" s="78" t="str">
        <f t="shared" si="53"/>
        <v/>
      </c>
      <c r="C345" s="1">
        <v>344</v>
      </c>
      <c r="E345" s="73"/>
      <c r="F345" t="str">
        <f>IF(D345="","",VLOOKUP(D345,ENTRANTS!$A$1:$H$1000,2,0))</f>
        <v/>
      </c>
      <c r="G345" t="str">
        <f>IF(D345="","",VLOOKUP(D345,ENTRANTS!$A$1:$H$1000,3,0))</f>
        <v/>
      </c>
      <c r="H345" s="1" t="str">
        <f>IF(D345="","",LEFT(VLOOKUP(D345,ENTRANTS!$A$1:$H$1000,5,0),1))</f>
        <v/>
      </c>
      <c r="I345" s="1" t="str">
        <f>IF(D345="","",COUNTIF($H$2:H345,H345))</f>
        <v/>
      </c>
      <c r="J345" s="1" t="str">
        <f>IF(D345="","",VLOOKUP(D345,ENTRANTS!$A$1:$H$1000,4,0))</f>
        <v/>
      </c>
      <c r="K345" s="1" t="str">
        <f>IF(D345="","",COUNTIF($J$2:J345,J345))</f>
        <v/>
      </c>
      <c r="L345" t="str">
        <f>IF(D345="","",VLOOKUP(D345,ENTRANTS!$A$1:$H$1000,6,0))</f>
        <v/>
      </c>
      <c r="M345" s="99" t="str">
        <f t="shared" si="56"/>
        <v/>
      </c>
      <c r="N345" s="38"/>
      <c r="O345" s="5" t="str">
        <f t="shared" si="57"/>
        <v/>
      </c>
      <c r="P345" s="6" t="str">
        <f>IF(D345="","",COUNTIF($O$2:O345,O345))</f>
        <v/>
      </c>
      <c r="Q345" s="7" t="str">
        <f t="shared" si="60"/>
        <v/>
      </c>
      <c r="R345" s="42" t="str">
        <f>IF(AND(P345=4,H345="M",NOT(L345="Unattached")),SUMIF(O$2:O345,O345,I$2:I345),"")</f>
        <v/>
      </c>
      <c r="S345" s="7" t="str">
        <f t="shared" si="61"/>
        <v/>
      </c>
      <c r="T345" s="42" t="str">
        <f>IF(AND(P345=3,H345="F",NOT(L345="Unattached")),SUMIF(O$2:O345,O345,I$2:I345),"")</f>
        <v/>
      </c>
      <c r="U345" s="8" t="str">
        <f t="shared" si="54"/>
        <v/>
      </c>
      <c r="V345" s="8" t="str">
        <f t="shared" si="58"/>
        <v/>
      </c>
      <c r="W345" s="40" t="str">
        <f t="shared" si="55"/>
        <v xml:space="preserve"> </v>
      </c>
      <c r="X345" s="40" t="str">
        <f>IF(H345="M",IF(P345&lt;&gt;4,"",VLOOKUP(CONCATENATE(O345," ",(P345-3)),$W$2:AA345,5,0)),IF(P345&lt;&gt;3,"",VLOOKUP(CONCATENATE(O345," ",(P345-2)),$W$2:AA345,5,0)))</f>
        <v/>
      </c>
      <c r="Y345" s="40" t="str">
        <f>IF(H345="M",IF(P345&lt;&gt;4,"",VLOOKUP(CONCATENATE(O345," ",(P345-2)),$W$2:AA345,5,0)),IF(P345&lt;&gt;3,"",VLOOKUP(CONCATENATE(O345," ",(P345-1)),$W$2:AA345,5,0)))</f>
        <v/>
      </c>
      <c r="Z345" s="40" t="str">
        <f>IF(H345="M",IF(P345&lt;&gt;4,"",VLOOKUP(CONCATENATE(O345," ",(P345-1)),$W$2:AA345,5,0)),IF(P345&lt;&gt;3,"",VLOOKUP(CONCATENATE(O345," ",(P345)),$W$2:AA345,5,0)))</f>
        <v/>
      </c>
      <c r="AA345" s="40" t="str">
        <f t="shared" si="59"/>
        <v/>
      </c>
    </row>
    <row r="346" spans="1:27" x14ac:dyDescent="0.3">
      <c r="A346" s="78" t="str">
        <f t="shared" si="52"/>
        <v/>
      </c>
      <c r="B346" s="78" t="str">
        <f t="shared" si="53"/>
        <v/>
      </c>
      <c r="C346" s="1">
        <v>345</v>
      </c>
      <c r="E346" s="73"/>
      <c r="F346" t="str">
        <f>IF(D346="","",VLOOKUP(D346,ENTRANTS!$A$1:$H$1000,2,0))</f>
        <v/>
      </c>
      <c r="G346" t="str">
        <f>IF(D346="","",VLOOKUP(D346,ENTRANTS!$A$1:$H$1000,3,0))</f>
        <v/>
      </c>
      <c r="H346" s="1" t="str">
        <f>IF(D346="","",LEFT(VLOOKUP(D346,ENTRANTS!$A$1:$H$1000,5,0),1))</f>
        <v/>
      </c>
      <c r="I346" s="1" t="str">
        <f>IF(D346="","",COUNTIF($H$2:H346,H346))</f>
        <v/>
      </c>
      <c r="J346" s="1" t="str">
        <f>IF(D346="","",VLOOKUP(D346,ENTRANTS!$A$1:$H$1000,4,0))</f>
        <v/>
      </c>
      <c r="K346" s="1" t="str">
        <f>IF(D346="","",COUNTIF($J$2:J346,J346))</f>
        <v/>
      </c>
      <c r="L346" t="str">
        <f>IF(D346="","",VLOOKUP(D346,ENTRANTS!$A$1:$H$1000,6,0))</f>
        <v/>
      </c>
      <c r="M346" s="99" t="str">
        <f t="shared" si="56"/>
        <v/>
      </c>
      <c r="N346" s="38"/>
      <c r="O346" s="5" t="str">
        <f t="shared" si="57"/>
        <v/>
      </c>
      <c r="P346" s="6" t="str">
        <f>IF(D346="","",COUNTIF($O$2:O346,O346))</f>
        <v/>
      </c>
      <c r="Q346" s="7" t="str">
        <f t="shared" si="60"/>
        <v/>
      </c>
      <c r="R346" s="42" t="str">
        <f>IF(AND(P346=4,H346="M",NOT(L346="Unattached")),SUMIF(O$2:O346,O346,I$2:I346),"")</f>
        <v/>
      </c>
      <c r="S346" s="7" t="str">
        <f t="shared" si="61"/>
        <v/>
      </c>
      <c r="T346" s="42" t="str">
        <f>IF(AND(P346=3,H346="F",NOT(L346="Unattached")),SUMIF(O$2:O346,O346,I$2:I346),"")</f>
        <v/>
      </c>
      <c r="U346" s="8" t="str">
        <f t="shared" si="54"/>
        <v/>
      </c>
      <c r="V346" s="8" t="str">
        <f t="shared" si="58"/>
        <v/>
      </c>
      <c r="W346" s="40" t="str">
        <f t="shared" si="55"/>
        <v xml:space="preserve"> </v>
      </c>
      <c r="X346" s="40" t="str">
        <f>IF(H346="M",IF(P346&lt;&gt;4,"",VLOOKUP(CONCATENATE(O346," ",(P346-3)),$W$2:AA346,5,0)),IF(P346&lt;&gt;3,"",VLOOKUP(CONCATENATE(O346," ",(P346-2)),$W$2:AA346,5,0)))</f>
        <v/>
      </c>
      <c r="Y346" s="40" t="str">
        <f>IF(H346="M",IF(P346&lt;&gt;4,"",VLOOKUP(CONCATENATE(O346," ",(P346-2)),$W$2:AA346,5,0)),IF(P346&lt;&gt;3,"",VLOOKUP(CONCATENATE(O346," ",(P346-1)),$W$2:AA346,5,0)))</f>
        <v/>
      </c>
      <c r="Z346" s="40" t="str">
        <f>IF(H346="M",IF(P346&lt;&gt;4,"",VLOOKUP(CONCATENATE(O346," ",(P346-1)),$W$2:AA346,5,0)),IF(P346&lt;&gt;3,"",VLOOKUP(CONCATENATE(O346," ",(P346)),$W$2:AA346,5,0)))</f>
        <v/>
      </c>
      <c r="AA346" s="40" t="str">
        <f t="shared" si="59"/>
        <v/>
      </c>
    </row>
    <row r="347" spans="1:27" x14ac:dyDescent="0.3">
      <c r="A347" s="78" t="str">
        <f t="shared" si="52"/>
        <v/>
      </c>
      <c r="B347" s="78" t="str">
        <f t="shared" si="53"/>
        <v/>
      </c>
      <c r="C347" s="1">
        <v>346</v>
      </c>
      <c r="E347" s="73"/>
      <c r="F347" t="str">
        <f>IF(D347="","",VLOOKUP(D347,ENTRANTS!$A$1:$H$1000,2,0))</f>
        <v/>
      </c>
      <c r="G347" t="str">
        <f>IF(D347="","",VLOOKUP(D347,ENTRANTS!$A$1:$H$1000,3,0))</f>
        <v/>
      </c>
      <c r="H347" s="1" t="str">
        <f>IF(D347="","",LEFT(VLOOKUP(D347,ENTRANTS!$A$1:$H$1000,5,0),1))</f>
        <v/>
      </c>
      <c r="I347" s="1" t="str">
        <f>IF(D347="","",COUNTIF($H$2:H347,H347))</f>
        <v/>
      </c>
      <c r="J347" s="1" t="str">
        <f>IF(D347="","",VLOOKUP(D347,ENTRANTS!$A$1:$H$1000,4,0))</f>
        <v/>
      </c>
      <c r="K347" s="1" t="str">
        <f>IF(D347="","",COUNTIF($J$2:J347,J347))</f>
        <v/>
      </c>
      <c r="L347" t="str">
        <f>IF(D347="","",VLOOKUP(D347,ENTRANTS!$A$1:$H$1000,6,0))</f>
        <v/>
      </c>
      <c r="M347" s="99" t="str">
        <f t="shared" si="56"/>
        <v/>
      </c>
      <c r="N347" s="38"/>
      <c r="O347" s="5" t="str">
        <f t="shared" si="57"/>
        <v/>
      </c>
      <c r="P347" s="6" t="str">
        <f>IF(D347="","",COUNTIF($O$2:O347,O347))</f>
        <v/>
      </c>
      <c r="Q347" s="7" t="str">
        <f t="shared" si="60"/>
        <v/>
      </c>
      <c r="R347" s="42" t="str">
        <f>IF(AND(P347=4,H347="M",NOT(L347="Unattached")),SUMIF(O$2:O347,O347,I$2:I347),"")</f>
        <v/>
      </c>
      <c r="S347" s="7" t="str">
        <f t="shared" si="61"/>
        <v/>
      </c>
      <c r="T347" s="42" t="str">
        <f>IF(AND(P347=3,H347="F",NOT(L347="Unattached")),SUMIF(O$2:O347,O347,I$2:I347),"")</f>
        <v/>
      </c>
      <c r="U347" s="8" t="str">
        <f t="shared" si="54"/>
        <v/>
      </c>
      <c r="V347" s="8" t="str">
        <f t="shared" si="58"/>
        <v/>
      </c>
      <c r="W347" s="40" t="str">
        <f t="shared" si="55"/>
        <v xml:space="preserve"> </v>
      </c>
      <c r="X347" s="40" t="str">
        <f>IF(H347="M",IF(P347&lt;&gt;4,"",VLOOKUP(CONCATENATE(O347," ",(P347-3)),$W$2:AA347,5,0)),IF(P347&lt;&gt;3,"",VLOOKUP(CONCATENATE(O347," ",(P347-2)),$W$2:AA347,5,0)))</f>
        <v/>
      </c>
      <c r="Y347" s="40" t="str">
        <f>IF(H347="M",IF(P347&lt;&gt;4,"",VLOOKUP(CONCATENATE(O347," ",(P347-2)),$W$2:AA347,5,0)),IF(P347&lt;&gt;3,"",VLOOKUP(CONCATENATE(O347," ",(P347-1)),$W$2:AA347,5,0)))</f>
        <v/>
      </c>
      <c r="Z347" s="40" t="str">
        <f>IF(H347="M",IF(P347&lt;&gt;4,"",VLOOKUP(CONCATENATE(O347," ",(P347-1)),$W$2:AA347,5,0)),IF(P347&lt;&gt;3,"",VLOOKUP(CONCATENATE(O347," ",(P347)),$W$2:AA347,5,0)))</f>
        <v/>
      </c>
      <c r="AA347" s="40" t="str">
        <f t="shared" si="59"/>
        <v/>
      </c>
    </row>
    <row r="348" spans="1:27" x14ac:dyDescent="0.3">
      <c r="A348" s="78" t="str">
        <f t="shared" si="52"/>
        <v/>
      </c>
      <c r="B348" s="78" t="str">
        <f t="shared" si="53"/>
        <v/>
      </c>
      <c r="C348" s="1">
        <v>347</v>
      </c>
      <c r="E348" s="73"/>
      <c r="F348" t="str">
        <f>IF(D348="","",VLOOKUP(D348,ENTRANTS!$A$1:$H$1000,2,0))</f>
        <v/>
      </c>
      <c r="G348" t="str">
        <f>IF(D348="","",VLOOKUP(D348,ENTRANTS!$A$1:$H$1000,3,0))</f>
        <v/>
      </c>
      <c r="H348" s="1" t="str">
        <f>IF(D348="","",LEFT(VLOOKUP(D348,ENTRANTS!$A$1:$H$1000,5,0),1))</f>
        <v/>
      </c>
      <c r="I348" s="1" t="str">
        <f>IF(D348="","",COUNTIF($H$2:H348,H348))</f>
        <v/>
      </c>
      <c r="J348" s="1" t="str">
        <f>IF(D348="","",VLOOKUP(D348,ENTRANTS!$A$1:$H$1000,4,0))</f>
        <v/>
      </c>
      <c r="K348" s="1" t="str">
        <f>IF(D348="","",COUNTIF($J$2:J348,J348))</f>
        <v/>
      </c>
      <c r="L348" t="str">
        <f>IF(D348="","",VLOOKUP(D348,ENTRANTS!$A$1:$H$1000,6,0))</f>
        <v/>
      </c>
      <c r="M348" s="99" t="str">
        <f t="shared" si="56"/>
        <v/>
      </c>
      <c r="N348" s="38"/>
      <c r="O348" s="5" t="str">
        <f t="shared" si="57"/>
        <v/>
      </c>
      <c r="P348" s="6" t="str">
        <f>IF(D348="","",COUNTIF($O$2:O348,O348))</f>
        <v/>
      </c>
      <c r="Q348" s="7" t="str">
        <f t="shared" si="60"/>
        <v/>
      </c>
      <c r="R348" s="42" t="str">
        <f>IF(AND(P348=4,H348="M",NOT(L348="Unattached")),SUMIF(O$2:O348,O348,I$2:I348),"")</f>
        <v/>
      </c>
      <c r="S348" s="7" t="str">
        <f t="shared" si="61"/>
        <v/>
      </c>
      <c r="T348" s="42" t="str">
        <f>IF(AND(P348=3,H348="F",NOT(L348="Unattached")),SUMIF(O$2:O348,O348,I$2:I348),"")</f>
        <v/>
      </c>
      <c r="U348" s="8" t="str">
        <f t="shared" si="54"/>
        <v/>
      </c>
      <c r="V348" s="8" t="str">
        <f t="shared" si="58"/>
        <v/>
      </c>
      <c r="W348" s="40" t="str">
        <f t="shared" si="55"/>
        <v xml:space="preserve"> </v>
      </c>
      <c r="X348" s="40" t="str">
        <f>IF(H348="M",IF(P348&lt;&gt;4,"",VLOOKUP(CONCATENATE(O348," ",(P348-3)),$W$2:AA348,5,0)),IF(P348&lt;&gt;3,"",VLOOKUP(CONCATENATE(O348," ",(P348-2)),$W$2:AA348,5,0)))</f>
        <v/>
      </c>
      <c r="Y348" s="40" t="str">
        <f>IF(H348="M",IF(P348&lt;&gt;4,"",VLOOKUP(CONCATENATE(O348," ",(P348-2)),$W$2:AA348,5,0)),IF(P348&lt;&gt;3,"",VLOOKUP(CONCATENATE(O348," ",(P348-1)),$W$2:AA348,5,0)))</f>
        <v/>
      </c>
      <c r="Z348" s="40" t="str">
        <f>IF(H348="M",IF(P348&lt;&gt;4,"",VLOOKUP(CONCATENATE(O348," ",(P348-1)),$W$2:AA348,5,0)),IF(P348&lt;&gt;3,"",VLOOKUP(CONCATENATE(O348," ",(P348)),$W$2:AA348,5,0)))</f>
        <v/>
      </c>
      <c r="AA348" s="40" t="str">
        <f t="shared" si="59"/>
        <v/>
      </c>
    </row>
    <row r="349" spans="1:27" x14ac:dyDescent="0.3">
      <c r="A349" s="78" t="str">
        <f t="shared" si="52"/>
        <v/>
      </c>
      <c r="B349" s="78" t="str">
        <f t="shared" si="53"/>
        <v/>
      </c>
      <c r="C349" s="1">
        <v>348</v>
      </c>
      <c r="E349" s="73"/>
      <c r="F349" t="str">
        <f>IF(D349="","",VLOOKUP(D349,ENTRANTS!$A$1:$H$1000,2,0))</f>
        <v/>
      </c>
      <c r="G349" t="str">
        <f>IF(D349="","",VLOOKUP(D349,ENTRANTS!$A$1:$H$1000,3,0))</f>
        <v/>
      </c>
      <c r="H349" s="1" t="str">
        <f>IF(D349="","",LEFT(VLOOKUP(D349,ENTRANTS!$A$1:$H$1000,5,0),1))</f>
        <v/>
      </c>
      <c r="I349" s="1" t="str">
        <f>IF(D349="","",COUNTIF($H$2:H349,H349))</f>
        <v/>
      </c>
      <c r="J349" s="1" t="str">
        <f>IF(D349="","",VLOOKUP(D349,ENTRANTS!$A$1:$H$1000,4,0))</f>
        <v/>
      </c>
      <c r="K349" s="1" t="str">
        <f>IF(D349="","",COUNTIF($J$2:J349,J349))</f>
        <v/>
      </c>
      <c r="L349" t="str">
        <f>IF(D349="","",VLOOKUP(D349,ENTRANTS!$A$1:$H$1000,6,0))</f>
        <v/>
      </c>
      <c r="M349" s="99" t="str">
        <f t="shared" si="56"/>
        <v/>
      </c>
      <c r="N349" s="38"/>
      <c r="O349" s="5" t="str">
        <f t="shared" si="57"/>
        <v/>
      </c>
      <c r="P349" s="6" t="str">
        <f>IF(D349="","",COUNTIF($O$2:O349,O349))</f>
        <v/>
      </c>
      <c r="Q349" s="7" t="str">
        <f t="shared" si="60"/>
        <v/>
      </c>
      <c r="R349" s="42" t="str">
        <f>IF(AND(P349=4,H349="M",NOT(L349="Unattached")),SUMIF(O$2:O349,O349,I$2:I349),"")</f>
        <v/>
      </c>
      <c r="S349" s="7" t="str">
        <f t="shared" si="61"/>
        <v/>
      </c>
      <c r="T349" s="42" t="str">
        <f>IF(AND(P349=3,H349="F",NOT(L349="Unattached")),SUMIF(O$2:O349,O349,I$2:I349),"")</f>
        <v/>
      </c>
      <c r="U349" s="8" t="str">
        <f t="shared" si="54"/>
        <v/>
      </c>
      <c r="V349" s="8" t="str">
        <f t="shared" si="58"/>
        <v/>
      </c>
      <c r="W349" s="40" t="str">
        <f t="shared" si="55"/>
        <v xml:space="preserve"> </v>
      </c>
      <c r="X349" s="40" t="str">
        <f>IF(H349="M",IF(P349&lt;&gt;4,"",VLOOKUP(CONCATENATE(O349," ",(P349-3)),$W$2:AA349,5,0)),IF(P349&lt;&gt;3,"",VLOOKUP(CONCATENATE(O349," ",(P349-2)),$W$2:AA349,5,0)))</f>
        <v/>
      </c>
      <c r="Y349" s="40" t="str">
        <f>IF(H349="M",IF(P349&lt;&gt;4,"",VLOOKUP(CONCATENATE(O349," ",(P349-2)),$W$2:AA349,5,0)),IF(P349&lt;&gt;3,"",VLOOKUP(CONCATENATE(O349," ",(P349-1)),$W$2:AA349,5,0)))</f>
        <v/>
      </c>
      <c r="Z349" s="40" t="str">
        <f>IF(H349="M",IF(P349&lt;&gt;4,"",VLOOKUP(CONCATENATE(O349," ",(P349-1)),$W$2:AA349,5,0)),IF(P349&lt;&gt;3,"",VLOOKUP(CONCATENATE(O349," ",(P349)),$W$2:AA349,5,0)))</f>
        <v/>
      </c>
      <c r="AA349" s="40" t="str">
        <f t="shared" si="59"/>
        <v/>
      </c>
    </row>
    <row r="350" spans="1:27" x14ac:dyDescent="0.3">
      <c r="A350" s="78" t="str">
        <f t="shared" si="52"/>
        <v/>
      </c>
      <c r="B350" s="78" t="str">
        <f t="shared" si="53"/>
        <v/>
      </c>
      <c r="C350" s="1">
        <v>349</v>
      </c>
      <c r="E350" s="73"/>
      <c r="F350" t="str">
        <f>IF(D350="","",VLOOKUP(D350,ENTRANTS!$A$1:$H$1000,2,0))</f>
        <v/>
      </c>
      <c r="G350" t="str">
        <f>IF(D350="","",VLOOKUP(D350,ENTRANTS!$A$1:$H$1000,3,0))</f>
        <v/>
      </c>
      <c r="H350" s="1" t="str">
        <f>IF(D350="","",LEFT(VLOOKUP(D350,ENTRANTS!$A$1:$H$1000,5,0),1))</f>
        <v/>
      </c>
      <c r="I350" s="1" t="str">
        <f>IF(D350="","",COUNTIF($H$2:H350,H350))</f>
        <v/>
      </c>
      <c r="J350" s="1" t="str">
        <f>IF(D350="","",VLOOKUP(D350,ENTRANTS!$A$1:$H$1000,4,0))</f>
        <v/>
      </c>
      <c r="K350" s="1" t="str">
        <f>IF(D350="","",COUNTIF($J$2:J350,J350))</f>
        <v/>
      </c>
      <c r="L350" t="str">
        <f>IF(D350="","",VLOOKUP(D350,ENTRANTS!$A$1:$H$1000,6,0))</f>
        <v/>
      </c>
      <c r="M350" s="99" t="str">
        <f t="shared" si="56"/>
        <v/>
      </c>
      <c r="N350" s="38"/>
      <c r="O350" s="5" t="str">
        <f t="shared" si="57"/>
        <v/>
      </c>
      <c r="P350" s="6" t="str">
        <f>IF(D350="","",COUNTIF($O$2:O350,O350))</f>
        <v/>
      </c>
      <c r="Q350" s="7" t="str">
        <f t="shared" si="60"/>
        <v/>
      </c>
      <c r="R350" s="42" t="str">
        <f>IF(AND(P350=4,H350="M",NOT(L350="Unattached")),SUMIF(O$2:O350,O350,I$2:I350),"")</f>
        <v/>
      </c>
      <c r="S350" s="7" t="str">
        <f t="shared" si="61"/>
        <v/>
      </c>
      <c r="T350" s="42" t="str">
        <f>IF(AND(P350=3,H350="F",NOT(L350="Unattached")),SUMIF(O$2:O350,O350,I$2:I350),"")</f>
        <v/>
      </c>
      <c r="U350" s="8" t="str">
        <f t="shared" si="54"/>
        <v/>
      </c>
      <c r="V350" s="8" t="str">
        <f t="shared" si="58"/>
        <v/>
      </c>
      <c r="W350" s="40" t="str">
        <f t="shared" si="55"/>
        <v xml:space="preserve"> </v>
      </c>
      <c r="X350" s="40" t="str">
        <f>IF(H350="M",IF(P350&lt;&gt;4,"",VLOOKUP(CONCATENATE(O350," ",(P350-3)),$W$2:AA350,5,0)),IF(P350&lt;&gt;3,"",VLOOKUP(CONCATENATE(O350," ",(P350-2)),$W$2:AA350,5,0)))</f>
        <v/>
      </c>
      <c r="Y350" s="40" t="str">
        <f>IF(H350="M",IF(P350&lt;&gt;4,"",VLOOKUP(CONCATENATE(O350," ",(P350-2)),$W$2:AA350,5,0)),IF(P350&lt;&gt;3,"",VLOOKUP(CONCATENATE(O350," ",(P350-1)),$W$2:AA350,5,0)))</f>
        <v/>
      </c>
      <c r="Z350" s="40" t="str">
        <f>IF(H350="M",IF(P350&lt;&gt;4,"",VLOOKUP(CONCATENATE(O350," ",(P350-1)),$W$2:AA350,5,0)),IF(P350&lt;&gt;3,"",VLOOKUP(CONCATENATE(O350," ",(P350)),$W$2:AA350,5,0)))</f>
        <v/>
      </c>
      <c r="AA350" s="40" t="str">
        <f t="shared" si="59"/>
        <v/>
      </c>
    </row>
    <row r="351" spans="1:27" x14ac:dyDescent="0.3">
      <c r="A351" s="78" t="str">
        <f t="shared" si="52"/>
        <v/>
      </c>
      <c r="B351" s="78" t="str">
        <f t="shared" si="53"/>
        <v/>
      </c>
      <c r="C351" s="1">
        <v>350</v>
      </c>
      <c r="E351" s="73"/>
      <c r="F351" t="str">
        <f>IF(D351="","",VLOOKUP(D351,ENTRANTS!$A$1:$H$1000,2,0))</f>
        <v/>
      </c>
      <c r="G351" t="str">
        <f>IF(D351="","",VLOOKUP(D351,ENTRANTS!$A$1:$H$1000,3,0))</f>
        <v/>
      </c>
      <c r="H351" s="1" t="str">
        <f>IF(D351="","",LEFT(VLOOKUP(D351,ENTRANTS!$A$1:$H$1000,5,0),1))</f>
        <v/>
      </c>
      <c r="I351" s="1" t="str">
        <f>IF(D351="","",COUNTIF($H$2:H351,H351))</f>
        <v/>
      </c>
      <c r="J351" s="1" t="str">
        <f>IF(D351="","",VLOOKUP(D351,ENTRANTS!$A$1:$H$1000,4,0))</f>
        <v/>
      </c>
      <c r="K351" s="1" t="str">
        <f>IF(D351="","",COUNTIF($J$2:J351,J351))</f>
        <v/>
      </c>
      <c r="L351" t="str">
        <f>IF(D351="","",VLOOKUP(D351,ENTRANTS!$A$1:$H$1000,6,0))</f>
        <v/>
      </c>
      <c r="M351" s="99" t="str">
        <f t="shared" si="56"/>
        <v/>
      </c>
      <c r="N351" s="38"/>
      <c r="O351" s="5" t="str">
        <f t="shared" si="57"/>
        <v/>
      </c>
      <c r="P351" s="6" t="str">
        <f>IF(D351="","",COUNTIF($O$2:O351,O351))</f>
        <v/>
      </c>
      <c r="Q351" s="7" t="str">
        <f t="shared" si="60"/>
        <v/>
      </c>
      <c r="R351" s="42" t="str">
        <f>IF(AND(P351=4,H351="M",NOT(L351="Unattached")),SUMIF(O$2:O351,O351,I$2:I351),"")</f>
        <v/>
      </c>
      <c r="S351" s="7" t="str">
        <f t="shared" si="61"/>
        <v/>
      </c>
      <c r="T351" s="42" t="str">
        <f>IF(AND(P351=3,H351="F",NOT(L351="Unattached")),SUMIF(O$2:O351,O351,I$2:I351),"")</f>
        <v/>
      </c>
      <c r="U351" s="8" t="str">
        <f t="shared" si="54"/>
        <v/>
      </c>
      <c r="V351" s="8" t="str">
        <f t="shared" si="58"/>
        <v/>
      </c>
      <c r="W351" s="40" t="str">
        <f t="shared" si="55"/>
        <v xml:space="preserve"> </v>
      </c>
      <c r="X351" s="40" t="str">
        <f>IF(H351="M",IF(P351&lt;&gt;4,"",VLOOKUP(CONCATENATE(O351," ",(P351-3)),$W$2:AA351,5,0)),IF(P351&lt;&gt;3,"",VLOOKUP(CONCATENATE(O351," ",(P351-2)),$W$2:AA351,5,0)))</f>
        <v/>
      </c>
      <c r="Y351" s="40" t="str">
        <f>IF(H351="M",IF(P351&lt;&gt;4,"",VLOOKUP(CONCATENATE(O351," ",(P351-2)),$W$2:AA351,5,0)),IF(P351&lt;&gt;3,"",VLOOKUP(CONCATENATE(O351," ",(P351-1)),$W$2:AA351,5,0)))</f>
        <v/>
      </c>
      <c r="Z351" s="40" t="str">
        <f>IF(H351="M",IF(P351&lt;&gt;4,"",VLOOKUP(CONCATENATE(O351," ",(P351-1)),$W$2:AA351,5,0)),IF(P351&lt;&gt;3,"",VLOOKUP(CONCATENATE(O351," ",(P351)),$W$2:AA351,5,0)))</f>
        <v/>
      </c>
      <c r="AA351" s="40" t="str">
        <f t="shared" si="59"/>
        <v/>
      </c>
    </row>
    <row r="352" spans="1:27" x14ac:dyDescent="0.3">
      <c r="A352" s="78" t="str">
        <f t="shared" si="52"/>
        <v/>
      </c>
      <c r="B352" s="78" t="str">
        <f t="shared" si="53"/>
        <v/>
      </c>
      <c r="C352" s="1">
        <v>351</v>
      </c>
      <c r="E352" s="73"/>
      <c r="F352" t="str">
        <f>IF(D352="","",VLOOKUP(D352,ENTRANTS!$A$1:$H$1000,2,0))</f>
        <v/>
      </c>
      <c r="G352" t="str">
        <f>IF(D352="","",VLOOKUP(D352,ENTRANTS!$A$1:$H$1000,3,0))</f>
        <v/>
      </c>
      <c r="H352" s="1" t="str">
        <f>IF(D352="","",LEFT(VLOOKUP(D352,ENTRANTS!$A$1:$H$1000,5,0),1))</f>
        <v/>
      </c>
      <c r="I352" s="1" t="str">
        <f>IF(D352="","",COUNTIF($H$2:H352,H352))</f>
        <v/>
      </c>
      <c r="J352" s="1" t="str">
        <f>IF(D352="","",VLOOKUP(D352,ENTRANTS!$A$1:$H$1000,4,0))</f>
        <v/>
      </c>
      <c r="K352" s="1" t="str">
        <f>IF(D352="","",COUNTIF($J$2:J352,J352))</f>
        <v/>
      </c>
      <c r="L352" t="str">
        <f>IF(D352="","",VLOOKUP(D352,ENTRANTS!$A$1:$H$1000,6,0))</f>
        <v/>
      </c>
      <c r="M352" s="99" t="str">
        <f t="shared" si="56"/>
        <v/>
      </c>
      <c r="N352" s="38"/>
      <c r="O352" s="5" t="str">
        <f t="shared" si="57"/>
        <v/>
      </c>
      <c r="P352" s="6" t="str">
        <f>IF(D352="","",COUNTIF($O$2:O352,O352))</f>
        <v/>
      </c>
      <c r="Q352" s="7" t="str">
        <f t="shared" si="60"/>
        <v/>
      </c>
      <c r="R352" s="42" t="str">
        <f>IF(AND(P352=4,H352="M",NOT(L352="Unattached")),SUMIF(O$2:O352,O352,I$2:I352),"")</f>
        <v/>
      </c>
      <c r="S352" s="7" t="str">
        <f t="shared" si="61"/>
        <v/>
      </c>
      <c r="T352" s="42" t="str">
        <f>IF(AND(P352=3,H352="F",NOT(L352="Unattached")),SUMIF(O$2:O352,O352,I$2:I352),"")</f>
        <v/>
      </c>
      <c r="U352" s="8" t="str">
        <f t="shared" si="54"/>
        <v/>
      </c>
      <c r="V352" s="8" t="str">
        <f t="shared" si="58"/>
        <v/>
      </c>
      <c r="W352" s="40" t="str">
        <f t="shared" si="55"/>
        <v xml:space="preserve"> </v>
      </c>
      <c r="X352" s="40" t="str">
        <f>IF(H352="M",IF(P352&lt;&gt;4,"",VLOOKUP(CONCATENATE(O352," ",(P352-3)),$W$2:AA352,5,0)),IF(P352&lt;&gt;3,"",VLOOKUP(CONCATENATE(O352," ",(P352-2)),$W$2:AA352,5,0)))</f>
        <v/>
      </c>
      <c r="Y352" s="40" t="str">
        <f>IF(H352="M",IF(P352&lt;&gt;4,"",VLOOKUP(CONCATENATE(O352," ",(P352-2)),$W$2:AA352,5,0)),IF(P352&lt;&gt;3,"",VLOOKUP(CONCATENATE(O352," ",(P352-1)),$W$2:AA352,5,0)))</f>
        <v/>
      </c>
      <c r="Z352" s="40" t="str">
        <f>IF(H352="M",IF(P352&lt;&gt;4,"",VLOOKUP(CONCATENATE(O352," ",(P352-1)),$W$2:AA352,5,0)),IF(P352&lt;&gt;3,"",VLOOKUP(CONCATENATE(O352," ",(P352)),$W$2:AA352,5,0)))</f>
        <v/>
      </c>
      <c r="AA352" s="40" t="str">
        <f t="shared" si="59"/>
        <v/>
      </c>
    </row>
    <row r="353" spans="1:27" x14ac:dyDescent="0.3">
      <c r="A353" s="78" t="str">
        <f t="shared" si="52"/>
        <v/>
      </c>
      <c r="B353" s="78" t="str">
        <f t="shared" si="53"/>
        <v/>
      </c>
      <c r="C353" s="1">
        <v>352</v>
      </c>
      <c r="E353" s="73"/>
      <c r="F353" t="str">
        <f>IF(D353="","",VLOOKUP(D353,ENTRANTS!$A$1:$H$1000,2,0))</f>
        <v/>
      </c>
      <c r="G353" t="str">
        <f>IF(D353="","",VLOOKUP(D353,ENTRANTS!$A$1:$H$1000,3,0))</f>
        <v/>
      </c>
      <c r="H353" s="1" t="str">
        <f>IF(D353="","",LEFT(VLOOKUP(D353,ENTRANTS!$A$1:$H$1000,5,0),1))</f>
        <v/>
      </c>
      <c r="I353" s="1" t="str">
        <f>IF(D353="","",COUNTIF($H$2:H353,H353))</f>
        <v/>
      </c>
      <c r="J353" s="1" t="str">
        <f>IF(D353="","",VLOOKUP(D353,ENTRANTS!$A$1:$H$1000,4,0))</f>
        <v/>
      </c>
      <c r="K353" s="1" t="str">
        <f>IF(D353="","",COUNTIF($J$2:J353,J353))</f>
        <v/>
      </c>
      <c r="L353" t="str">
        <f>IF(D353="","",VLOOKUP(D353,ENTRANTS!$A$1:$H$1000,6,0))</f>
        <v/>
      </c>
      <c r="M353" s="99" t="str">
        <f t="shared" si="56"/>
        <v/>
      </c>
      <c r="N353" s="38"/>
      <c r="O353" s="5" t="str">
        <f t="shared" si="57"/>
        <v/>
      </c>
      <c r="P353" s="6" t="str">
        <f>IF(D353="","",COUNTIF($O$2:O353,O353))</f>
        <v/>
      </c>
      <c r="Q353" s="7" t="str">
        <f t="shared" si="60"/>
        <v/>
      </c>
      <c r="R353" s="42" t="str">
        <f>IF(AND(P353=4,H353="M",NOT(L353="Unattached")),SUMIF(O$2:O353,O353,I$2:I353),"")</f>
        <v/>
      </c>
      <c r="S353" s="7" t="str">
        <f t="shared" si="61"/>
        <v/>
      </c>
      <c r="T353" s="42" t="str">
        <f>IF(AND(P353=3,H353="F",NOT(L353="Unattached")),SUMIF(O$2:O353,O353,I$2:I353),"")</f>
        <v/>
      </c>
      <c r="U353" s="8" t="str">
        <f t="shared" si="54"/>
        <v/>
      </c>
      <c r="V353" s="8" t="str">
        <f t="shared" si="58"/>
        <v/>
      </c>
      <c r="W353" s="40" t="str">
        <f t="shared" si="55"/>
        <v xml:space="preserve"> </v>
      </c>
      <c r="X353" s="40" t="str">
        <f>IF(H353="M",IF(P353&lt;&gt;4,"",VLOOKUP(CONCATENATE(O353," ",(P353-3)),$W$2:AA353,5,0)),IF(P353&lt;&gt;3,"",VLOOKUP(CONCATENATE(O353," ",(P353-2)),$W$2:AA353,5,0)))</f>
        <v/>
      </c>
      <c r="Y353" s="40" t="str">
        <f>IF(H353="M",IF(P353&lt;&gt;4,"",VLOOKUP(CONCATENATE(O353," ",(P353-2)),$W$2:AA353,5,0)),IF(P353&lt;&gt;3,"",VLOOKUP(CONCATENATE(O353," ",(P353-1)),$W$2:AA353,5,0)))</f>
        <v/>
      </c>
      <c r="Z353" s="40" t="str">
        <f>IF(H353="M",IF(P353&lt;&gt;4,"",VLOOKUP(CONCATENATE(O353," ",(P353-1)),$W$2:AA353,5,0)),IF(P353&lt;&gt;3,"",VLOOKUP(CONCATENATE(O353," ",(P353)),$W$2:AA353,5,0)))</f>
        <v/>
      </c>
      <c r="AA353" s="40" t="str">
        <f t="shared" si="59"/>
        <v/>
      </c>
    </row>
    <row r="354" spans="1:27" x14ac:dyDescent="0.3">
      <c r="A354" s="78" t="str">
        <f t="shared" si="52"/>
        <v/>
      </c>
      <c r="B354" s="78" t="str">
        <f t="shared" si="53"/>
        <v/>
      </c>
      <c r="C354" s="1">
        <v>353</v>
      </c>
      <c r="E354" s="73"/>
      <c r="F354" t="str">
        <f>IF(D354="","",VLOOKUP(D354,ENTRANTS!$A$1:$H$1000,2,0))</f>
        <v/>
      </c>
      <c r="G354" t="str">
        <f>IF(D354="","",VLOOKUP(D354,ENTRANTS!$A$1:$H$1000,3,0))</f>
        <v/>
      </c>
      <c r="H354" s="1" t="str">
        <f>IF(D354="","",LEFT(VLOOKUP(D354,ENTRANTS!$A$1:$H$1000,5,0),1))</f>
        <v/>
      </c>
      <c r="I354" s="1" t="str">
        <f>IF(D354="","",COUNTIF($H$2:H354,H354))</f>
        <v/>
      </c>
      <c r="J354" s="1" t="str">
        <f>IF(D354="","",VLOOKUP(D354,ENTRANTS!$A$1:$H$1000,4,0))</f>
        <v/>
      </c>
      <c r="K354" s="1" t="str">
        <f>IF(D354="","",COUNTIF($J$2:J354,J354))</f>
        <v/>
      </c>
      <c r="L354" t="str">
        <f>IF(D354="","",VLOOKUP(D354,ENTRANTS!$A$1:$H$1000,6,0))</f>
        <v/>
      </c>
      <c r="M354" s="99" t="str">
        <f t="shared" si="56"/>
        <v/>
      </c>
      <c r="N354" s="38"/>
      <c r="O354" s="5" t="str">
        <f t="shared" si="57"/>
        <v/>
      </c>
      <c r="P354" s="6" t="str">
        <f>IF(D354="","",COUNTIF($O$2:O354,O354))</f>
        <v/>
      </c>
      <c r="Q354" s="7" t="str">
        <f t="shared" si="60"/>
        <v/>
      </c>
      <c r="R354" s="42" t="str">
        <f>IF(AND(P354=4,H354="M",NOT(L354="Unattached")),SUMIF(O$2:O354,O354,I$2:I354),"")</f>
        <v/>
      </c>
      <c r="S354" s="7" t="str">
        <f t="shared" si="61"/>
        <v/>
      </c>
      <c r="T354" s="42" t="str">
        <f>IF(AND(P354=3,H354="F",NOT(L354="Unattached")),SUMIF(O$2:O354,O354,I$2:I354),"")</f>
        <v/>
      </c>
      <c r="U354" s="8" t="str">
        <f t="shared" si="54"/>
        <v/>
      </c>
      <c r="V354" s="8" t="str">
        <f t="shared" si="58"/>
        <v/>
      </c>
      <c r="W354" s="40" t="str">
        <f t="shared" si="55"/>
        <v xml:space="preserve"> </v>
      </c>
      <c r="X354" s="40" t="str">
        <f>IF(H354="M",IF(P354&lt;&gt;4,"",VLOOKUP(CONCATENATE(O354," ",(P354-3)),$W$2:AA354,5,0)),IF(P354&lt;&gt;3,"",VLOOKUP(CONCATENATE(O354," ",(P354-2)),$W$2:AA354,5,0)))</f>
        <v/>
      </c>
      <c r="Y354" s="40" t="str">
        <f>IF(H354="M",IF(P354&lt;&gt;4,"",VLOOKUP(CONCATENATE(O354," ",(P354-2)),$W$2:AA354,5,0)),IF(P354&lt;&gt;3,"",VLOOKUP(CONCATENATE(O354," ",(P354-1)),$W$2:AA354,5,0)))</f>
        <v/>
      </c>
      <c r="Z354" s="40" t="str">
        <f>IF(H354="M",IF(P354&lt;&gt;4,"",VLOOKUP(CONCATENATE(O354," ",(P354-1)),$W$2:AA354,5,0)),IF(P354&lt;&gt;3,"",VLOOKUP(CONCATENATE(O354," ",(P354)),$W$2:AA354,5,0)))</f>
        <v/>
      </c>
      <c r="AA354" s="40" t="str">
        <f t="shared" si="59"/>
        <v/>
      </c>
    </row>
    <row r="355" spans="1:27" x14ac:dyDescent="0.3">
      <c r="A355" s="78" t="str">
        <f t="shared" si="52"/>
        <v/>
      </c>
      <c r="B355" s="78" t="str">
        <f t="shared" si="53"/>
        <v/>
      </c>
      <c r="C355" s="1">
        <v>354</v>
      </c>
      <c r="E355" s="73"/>
      <c r="F355" t="str">
        <f>IF(D355="","",VLOOKUP(D355,ENTRANTS!$A$1:$H$1000,2,0))</f>
        <v/>
      </c>
      <c r="G355" t="str">
        <f>IF(D355="","",VLOOKUP(D355,ENTRANTS!$A$1:$H$1000,3,0))</f>
        <v/>
      </c>
      <c r="H355" s="1" t="str">
        <f>IF(D355="","",LEFT(VLOOKUP(D355,ENTRANTS!$A$1:$H$1000,5,0),1))</f>
        <v/>
      </c>
      <c r="I355" s="1" t="str">
        <f>IF(D355="","",COUNTIF($H$2:H355,H355))</f>
        <v/>
      </c>
      <c r="J355" s="1" t="str">
        <f>IF(D355="","",VLOOKUP(D355,ENTRANTS!$A$1:$H$1000,4,0))</f>
        <v/>
      </c>
      <c r="K355" s="1" t="str">
        <f>IF(D355="","",COUNTIF($J$2:J355,J355))</f>
        <v/>
      </c>
      <c r="L355" t="str">
        <f>IF(D355="","",VLOOKUP(D355,ENTRANTS!$A$1:$H$1000,6,0))</f>
        <v/>
      </c>
      <c r="M355" s="99" t="str">
        <f t="shared" si="56"/>
        <v/>
      </c>
      <c r="N355" s="38"/>
      <c r="O355" s="5" t="str">
        <f t="shared" si="57"/>
        <v/>
      </c>
      <c r="P355" s="6" t="str">
        <f>IF(D355="","",COUNTIF($O$2:O355,O355))</f>
        <v/>
      </c>
      <c r="Q355" s="7" t="str">
        <f t="shared" si="60"/>
        <v/>
      </c>
      <c r="R355" s="42" t="str">
        <f>IF(AND(P355=4,H355="M",NOT(L355="Unattached")),SUMIF(O$2:O355,O355,I$2:I355),"")</f>
        <v/>
      </c>
      <c r="S355" s="7" t="str">
        <f t="shared" si="61"/>
        <v/>
      </c>
      <c r="T355" s="42" t="str">
        <f>IF(AND(P355=3,H355="F",NOT(L355="Unattached")),SUMIF(O$2:O355,O355,I$2:I355),"")</f>
        <v/>
      </c>
      <c r="U355" s="8" t="str">
        <f t="shared" si="54"/>
        <v/>
      </c>
      <c r="V355" s="8" t="str">
        <f t="shared" si="58"/>
        <v/>
      </c>
      <c r="W355" s="40" t="str">
        <f t="shared" si="55"/>
        <v xml:space="preserve"> </v>
      </c>
      <c r="X355" s="40" t="str">
        <f>IF(H355="M",IF(P355&lt;&gt;4,"",VLOOKUP(CONCATENATE(O355," ",(P355-3)),$W$2:AA355,5,0)),IF(P355&lt;&gt;3,"",VLOOKUP(CONCATENATE(O355," ",(P355-2)),$W$2:AA355,5,0)))</f>
        <v/>
      </c>
      <c r="Y355" s="40" t="str">
        <f>IF(H355="M",IF(P355&lt;&gt;4,"",VLOOKUP(CONCATENATE(O355," ",(P355-2)),$W$2:AA355,5,0)),IF(P355&lt;&gt;3,"",VLOOKUP(CONCATENATE(O355," ",(P355-1)),$W$2:AA355,5,0)))</f>
        <v/>
      </c>
      <c r="Z355" s="40" t="str">
        <f>IF(H355="M",IF(P355&lt;&gt;4,"",VLOOKUP(CONCATENATE(O355," ",(P355-1)),$W$2:AA355,5,0)),IF(P355&lt;&gt;3,"",VLOOKUP(CONCATENATE(O355," ",(P355)),$W$2:AA355,5,0)))</f>
        <v/>
      </c>
      <c r="AA355" s="40" t="str">
        <f t="shared" si="59"/>
        <v/>
      </c>
    </row>
    <row r="356" spans="1:27" x14ac:dyDescent="0.3">
      <c r="A356" s="78" t="str">
        <f t="shared" si="52"/>
        <v/>
      </c>
      <c r="B356" s="78" t="str">
        <f t="shared" si="53"/>
        <v/>
      </c>
      <c r="C356" s="1">
        <v>355</v>
      </c>
      <c r="E356" s="73"/>
      <c r="F356" t="str">
        <f>IF(D356="","",VLOOKUP(D356,ENTRANTS!$A$1:$H$1000,2,0))</f>
        <v/>
      </c>
      <c r="G356" t="str">
        <f>IF(D356="","",VLOOKUP(D356,ENTRANTS!$A$1:$H$1000,3,0))</f>
        <v/>
      </c>
      <c r="H356" s="1" t="str">
        <f>IF(D356="","",LEFT(VLOOKUP(D356,ENTRANTS!$A$1:$H$1000,5,0),1))</f>
        <v/>
      </c>
      <c r="I356" s="1" t="str">
        <f>IF(D356="","",COUNTIF($H$2:H356,H356))</f>
        <v/>
      </c>
      <c r="J356" s="1" t="str">
        <f>IF(D356="","",VLOOKUP(D356,ENTRANTS!$A$1:$H$1000,4,0))</f>
        <v/>
      </c>
      <c r="K356" s="1" t="str">
        <f>IF(D356="","",COUNTIF($J$2:J356,J356))</f>
        <v/>
      </c>
      <c r="L356" t="str">
        <f>IF(D356="","",VLOOKUP(D356,ENTRANTS!$A$1:$H$1000,6,0))</f>
        <v/>
      </c>
      <c r="M356" s="99" t="str">
        <f t="shared" si="56"/>
        <v/>
      </c>
      <c r="N356" s="38"/>
      <c r="O356" s="5" t="str">
        <f t="shared" si="57"/>
        <v/>
      </c>
      <c r="P356" s="6" t="str">
        <f>IF(D356="","",COUNTIF($O$2:O356,O356))</f>
        <v/>
      </c>
      <c r="Q356" s="7" t="str">
        <f t="shared" si="60"/>
        <v/>
      </c>
      <c r="R356" s="42" t="str">
        <f>IF(AND(P356=4,H356="M",NOT(L356="Unattached")),SUMIF(O$2:O356,O356,I$2:I356),"")</f>
        <v/>
      </c>
      <c r="S356" s="7" t="str">
        <f t="shared" si="61"/>
        <v/>
      </c>
      <c r="T356" s="42" t="str">
        <f>IF(AND(P356=3,H356="F",NOT(L356="Unattached")),SUMIF(O$2:O356,O356,I$2:I356),"")</f>
        <v/>
      </c>
      <c r="U356" s="8" t="str">
        <f t="shared" si="54"/>
        <v/>
      </c>
      <c r="V356" s="8" t="str">
        <f t="shared" si="58"/>
        <v/>
      </c>
      <c r="W356" s="40" t="str">
        <f t="shared" si="55"/>
        <v xml:space="preserve"> </v>
      </c>
      <c r="X356" s="40" t="str">
        <f>IF(H356="M",IF(P356&lt;&gt;4,"",VLOOKUP(CONCATENATE(O356," ",(P356-3)),$W$2:AA356,5,0)),IF(P356&lt;&gt;3,"",VLOOKUP(CONCATENATE(O356," ",(P356-2)),$W$2:AA356,5,0)))</f>
        <v/>
      </c>
      <c r="Y356" s="40" t="str">
        <f>IF(H356="M",IF(P356&lt;&gt;4,"",VLOOKUP(CONCATENATE(O356," ",(P356-2)),$W$2:AA356,5,0)),IF(P356&lt;&gt;3,"",VLOOKUP(CONCATENATE(O356," ",(P356-1)),$W$2:AA356,5,0)))</f>
        <v/>
      </c>
      <c r="Z356" s="40" t="str">
        <f>IF(H356="M",IF(P356&lt;&gt;4,"",VLOOKUP(CONCATENATE(O356," ",(P356-1)),$W$2:AA356,5,0)),IF(P356&lt;&gt;3,"",VLOOKUP(CONCATENATE(O356," ",(P356)),$W$2:AA356,5,0)))</f>
        <v/>
      </c>
      <c r="AA356" s="40" t="str">
        <f t="shared" si="59"/>
        <v/>
      </c>
    </row>
    <row r="357" spans="1:27" x14ac:dyDescent="0.3">
      <c r="A357" s="78" t="str">
        <f t="shared" si="52"/>
        <v/>
      </c>
      <c r="B357" s="78" t="str">
        <f t="shared" si="53"/>
        <v/>
      </c>
      <c r="C357" s="1">
        <v>356</v>
      </c>
      <c r="E357" s="73"/>
      <c r="F357" t="str">
        <f>IF(D357="","",VLOOKUP(D357,ENTRANTS!$A$1:$H$1000,2,0))</f>
        <v/>
      </c>
      <c r="G357" t="str">
        <f>IF(D357="","",VLOOKUP(D357,ENTRANTS!$A$1:$H$1000,3,0))</f>
        <v/>
      </c>
      <c r="H357" s="1" t="str">
        <f>IF(D357="","",LEFT(VLOOKUP(D357,ENTRANTS!$A$1:$H$1000,5,0),1))</f>
        <v/>
      </c>
      <c r="I357" s="1" t="str">
        <f>IF(D357="","",COUNTIF($H$2:H357,H357))</f>
        <v/>
      </c>
      <c r="J357" s="1" t="str">
        <f>IF(D357="","",VLOOKUP(D357,ENTRANTS!$A$1:$H$1000,4,0))</f>
        <v/>
      </c>
      <c r="K357" s="1" t="str">
        <f>IF(D357="","",COUNTIF($J$2:J357,J357))</f>
        <v/>
      </c>
      <c r="L357" t="str">
        <f>IF(D357="","",VLOOKUP(D357,ENTRANTS!$A$1:$H$1000,6,0))</f>
        <v/>
      </c>
      <c r="M357" s="99" t="str">
        <f t="shared" si="56"/>
        <v/>
      </c>
      <c r="N357" s="38"/>
      <c r="O357" s="5" t="str">
        <f t="shared" si="57"/>
        <v/>
      </c>
      <c r="P357" s="6" t="str">
        <f>IF(D357="","",COUNTIF($O$2:O357,O357))</f>
        <v/>
      </c>
      <c r="Q357" s="7" t="str">
        <f t="shared" si="60"/>
        <v/>
      </c>
      <c r="R357" s="42" t="str">
        <f>IF(AND(P357=4,H357="M",NOT(L357="Unattached")),SUMIF(O$2:O357,O357,I$2:I357),"")</f>
        <v/>
      </c>
      <c r="S357" s="7" t="str">
        <f t="shared" si="61"/>
        <v/>
      </c>
      <c r="T357" s="42" t="str">
        <f>IF(AND(P357=3,H357="F",NOT(L357="Unattached")),SUMIF(O$2:O357,O357,I$2:I357),"")</f>
        <v/>
      </c>
      <c r="U357" s="8" t="str">
        <f t="shared" si="54"/>
        <v/>
      </c>
      <c r="V357" s="8" t="str">
        <f t="shared" si="58"/>
        <v/>
      </c>
      <c r="W357" s="40" t="str">
        <f t="shared" si="55"/>
        <v xml:space="preserve"> </v>
      </c>
      <c r="X357" s="40" t="str">
        <f>IF(H357="M",IF(P357&lt;&gt;4,"",VLOOKUP(CONCATENATE(O357," ",(P357-3)),$W$2:AA357,5,0)),IF(P357&lt;&gt;3,"",VLOOKUP(CONCATENATE(O357," ",(P357-2)),$W$2:AA357,5,0)))</f>
        <v/>
      </c>
      <c r="Y357" s="40" t="str">
        <f>IF(H357="M",IF(P357&lt;&gt;4,"",VLOOKUP(CONCATENATE(O357," ",(P357-2)),$W$2:AA357,5,0)),IF(P357&lt;&gt;3,"",VLOOKUP(CONCATENATE(O357," ",(P357-1)),$W$2:AA357,5,0)))</f>
        <v/>
      </c>
      <c r="Z357" s="40" t="str">
        <f>IF(H357="M",IF(P357&lt;&gt;4,"",VLOOKUP(CONCATENATE(O357," ",(P357-1)),$W$2:AA357,5,0)),IF(P357&lt;&gt;3,"",VLOOKUP(CONCATENATE(O357," ",(P357)),$W$2:AA357,5,0)))</f>
        <v/>
      </c>
      <c r="AA357" s="40" t="str">
        <f t="shared" si="59"/>
        <v/>
      </c>
    </row>
    <row r="358" spans="1:27" x14ac:dyDescent="0.3">
      <c r="A358" s="78" t="str">
        <f t="shared" si="52"/>
        <v/>
      </c>
      <c r="B358" s="78" t="str">
        <f t="shared" si="53"/>
        <v/>
      </c>
      <c r="C358" s="1">
        <v>357</v>
      </c>
      <c r="E358" s="73"/>
      <c r="F358" t="str">
        <f>IF(D358="","",VLOOKUP(D358,ENTRANTS!$A$1:$H$1000,2,0))</f>
        <v/>
      </c>
      <c r="G358" t="str">
        <f>IF(D358="","",VLOOKUP(D358,ENTRANTS!$A$1:$H$1000,3,0))</f>
        <v/>
      </c>
      <c r="H358" s="1" t="str">
        <f>IF(D358="","",LEFT(VLOOKUP(D358,ENTRANTS!$A$1:$H$1000,5,0),1))</f>
        <v/>
      </c>
      <c r="I358" s="1" t="str">
        <f>IF(D358="","",COUNTIF($H$2:H358,H358))</f>
        <v/>
      </c>
      <c r="J358" s="1" t="str">
        <f>IF(D358="","",VLOOKUP(D358,ENTRANTS!$A$1:$H$1000,4,0))</f>
        <v/>
      </c>
      <c r="K358" s="1" t="str">
        <f>IF(D358="","",COUNTIF($J$2:J358,J358))</f>
        <v/>
      </c>
      <c r="L358" t="str">
        <f>IF(D358="","",VLOOKUP(D358,ENTRANTS!$A$1:$H$1000,6,0))</f>
        <v/>
      </c>
      <c r="M358" s="99" t="str">
        <f t="shared" si="56"/>
        <v/>
      </c>
      <c r="N358" s="38"/>
      <c r="O358" s="5" t="str">
        <f t="shared" si="57"/>
        <v/>
      </c>
      <c r="P358" s="6" t="str">
        <f>IF(D358="","",COUNTIF($O$2:O358,O358))</f>
        <v/>
      </c>
      <c r="Q358" s="7" t="str">
        <f t="shared" si="60"/>
        <v/>
      </c>
      <c r="R358" s="42" t="str">
        <f>IF(AND(P358=4,H358="M",NOT(L358="Unattached")),SUMIF(O$2:O358,O358,I$2:I358),"")</f>
        <v/>
      </c>
      <c r="S358" s="7" t="str">
        <f t="shared" si="61"/>
        <v/>
      </c>
      <c r="T358" s="42" t="str">
        <f>IF(AND(P358=3,H358="F",NOT(L358="Unattached")),SUMIF(O$2:O358,O358,I$2:I358),"")</f>
        <v/>
      </c>
      <c r="U358" s="8" t="str">
        <f t="shared" si="54"/>
        <v/>
      </c>
      <c r="V358" s="8" t="str">
        <f t="shared" si="58"/>
        <v/>
      </c>
      <c r="W358" s="40" t="str">
        <f t="shared" si="55"/>
        <v xml:space="preserve"> </v>
      </c>
      <c r="X358" s="40" t="str">
        <f>IF(H358="M",IF(P358&lt;&gt;4,"",VLOOKUP(CONCATENATE(O358," ",(P358-3)),$W$2:AA358,5,0)),IF(P358&lt;&gt;3,"",VLOOKUP(CONCATENATE(O358," ",(P358-2)),$W$2:AA358,5,0)))</f>
        <v/>
      </c>
      <c r="Y358" s="40" t="str">
        <f>IF(H358="M",IF(P358&lt;&gt;4,"",VLOOKUP(CONCATENATE(O358," ",(P358-2)),$W$2:AA358,5,0)),IF(P358&lt;&gt;3,"",VLOOKUP(CONCATENATE(O358," ",(P358-1)),$W$2:AA358,5,0)))</f>
        <v/>
      </c>
      <c r="Z358" s="40" t="str">
        <f>IF(H358="M",IF(P358&lt;&gt;4,"",VLOOKUP(CONCATENATE(O358," ",(P358-1)),$W$2:AA358,5,0)),IF(P358&lt;&gt;3,"",VLOOKUP(CONCATENATE(O358," ",(P358)),$W$2:AA358,5,0)))</f>
        <v/>
      </c>
      <c r="AA358" s="40" t="str">
        <f t="shared" si="59"/>
        <v/>
      </c>
    </row>
    <row r="359" spans="1:27" x14ac:dyDescent="0.3">
      <c r="A359" s="78" t="str">
        <f t="shared" si="52"/>
        <v/>
      </c>
      <c r="B359" s="78" t="str">
        <f t="shared" si="53"/>
        <v/>
      </c>
      <c r="C359" s="1">
        <v>358</v>
      </c>
      <c r="E359" s="73"/>
      <c r="F359" t="str">
        <f>IF(D359="","",VLOOKUP(D359,ENTRANTS!$A$1:$H$1000,2,0))</f>
        <v/>
      </c>
      <c r="G359" t="str">
        <f>IF(D359="","",VLOOKUP(D359,ENTRANTS!$A$1:$H$1000,3,0))</f>
        <v/>
      </c>
      <c r="H359" s="1" t="str">
        <f>IF(D359="","",LEFT(VLOOKUP(D359,ENTRANTS!$A$1:$H$1000,5,0),1))</f>
        <v/>
      </c>
      <c r="I359" s="1" t="str">
        <f>IF(D359="","",COUNTIF($H$2:H359,H359))</f>
        <v/>
      </c>
      <c r="J359" s="1" t="str">
        <f>IF(D359="","",VLOOKUP(D359,ENTRANTS!$A$1:$H$1000,4,0))</f>
        <v/>
      </c>
      <c r="K359" s="1" t="str">
        <f>IF(D359="","",COUNTIF($J$2:J359,J359))</f>
        <v/>
      </c>
      <c r="L359" t="str">
        <f>IF(D359="","",VLOOKUP(D359,ENTRANTS!$A$1:$H$1000,6,0))</f>
        <v/>
      </c>
      <c r="M359" s="99" t="str">
        <f t="shared" si="56"/>
        <v/>
      </c>
      <c r="N359" s="38"/>
      <c r="O359" s="5" t="str">
        <f t="shared" si="57"/>
        <v/>
      </c>
      <c r="P359" s="6" t="str">
        <f>IF(D359="","",COUNTIF($O$2:O359,O359))</f>
        <v/>
      </c>
      <c r="Q359" s="7" t="str">
        <f t="shared" si="60"/>
        <v/>
      </c>
      <c r="R359" s="42" t="str">
        <f>IF(AND(P359=4,H359="M",NOT(L359="Unattached")),SUMIF(O$2:O359,O359,I$2:I359),"")</f>
        <v/>
      </c>
      <c r="S359" s="7" t="str">
        <f t="shared" si="61"/>
        <v/>
      </c>
      <c r="T359" s="42" t="str">
        <f>IF(AND(P359=3,H359="F",NOT(L359="Unattached")),SUMIF(O$2:O359,O359,I$2:I359),"")</f>
        <v/>
      </c>
      <c r="U359" s="8" t="str">
        <f t="shared" si="54"/>
        <v/>
      </c>
      <c r="V359" s="8" t="str">
        <f t="shared" si="58"/>
        <v/>
      </c>
      <c r="W359" s="40" t="str">
        <f t="shared" si="55"/>
        <v xml:space="preserve"> </v>
      </c>
      <c r="X359" s="40" t="str">
        <f>IF(H359="M",IF(P359&lt;&gt;4,"",VLOOKUP(CONCATENATE(O359," ",(P359-3)),$W$2:AA359,5,0)),IF(P359&lt;&gt;3,"",VLOOKUP(CONCATENATE(O359," ",(P359-2)),$W$2:AA359,5,0)))</f>
        <v/>
      </c>
      <c r="Y359" s="40" t="str">
        <f>IF(H359="M",IF(P359&lt;&gt;4,"",VLOOKUP(CONCATENATE(O359," ",(P359-2)),$W$2:AA359,5,0)),IF(P359&lt;&gt;3,"",VLOOKUP(CONCATENATE(O359," ",(P359-1)),$W$2:AA359,5,0)))</f>
        <v/>
      </c>
      <c r="Z359" s="40" t="str">
        <f>IF(H359="M",IF(P359&lt;&gt;4,"",VLOOKUP(CONCATENATE(O359," ",(P359-1)),$W$2:AA359,5,0)),IF(P359&lt;&gt;3,"",VLOOKUP(CONCATENATE(O359," ",(P359)),$W$2:AA359,5,0)))</f>
        <v/>
      </c>
      <c r="AA359" s="40" t="str">
        <f t="shared" si="59"/>
        <v/>
      </c>
    </row>
    <row r="360" spans="1:27" x14ac:dyDescent="0.3">
      <c r="A360" s="78" t="str">
        <f t="shared" si="52"/>
        <v/>
      </c>
      <c r="B360" s="78" t="str">
        <f t="shared" si="53"/>
        <v/>
      </c>
      <c r="C360" s="1">
        <v>359</v>
      </c>
      <c r="E360" s="73"/>
      <c r="F360" t="str">
        <f>IF(D360="","",VLOOKUP(D360,ENTRANTS!$A$1:$H$1000,2,0))</f>
        <v/>
      </c>
      <c r="G360" t="str">
        <f>IF(D360="","",VLOOKUP(D360,ENTRANTS!$A$1:$H$1000,3,0))</f>
        <v/>
      </c>
      <c r="H360" s="1" t="str">
        <f>IF(D360="","",LEFT(VLOOKUP(D360,ENTRANTS!$A$1:$H$1000,5,0),1))</f>
        <v/>
      </c>
      <c r="I360" s="1" t="str">
        <f>IF(D360="","",COUNTIF($H$2:H360,H360))</f>
        <v/>
      </c>
      <c r="J360" s="1" t="str">
        <f>IF(D360="","",VLOOKUP(D360,ENTRANTS!$A$1:$H$1000,4,0))</f>
        <v/>
      </c>
      <c r="K360" s="1" t="str">
        <f>IF(D360="","",COUNTIF($J$2:J360,J360))</f>
        <v/>
      </c>
      <c r="L360" t="str">
        <f>IF(D360="","",VLOOKUP(D360,ENTRANTS!$A$1:$H$1000,6,0))</f>
        <v/>
      </c>
      <c r="M360" s="99" t="str">
        <f t="shared" si="56"/>
        <v/>
      </c>
      <c r="N360" s="38"/>
      <c r="O360" s="5" t="str">
        <f t="shared" si="57"/>
        <v/>
      </c>
      <c r="P360" s="6" t="str">
        <f>IF(D360="","",COUNTIF($O$2:O360,O360))</f>
        <v/>
      </c>
      <c r="Q360" s="7" t="str">
        <f t="shared" si="60"/>
        <v/>
      </c>
      <c r="R360" s="42" t="str">
        <f>IF(AND(P360=4,H360="M",NOT(L360="Unattached")),SUMIF(O$2:O360,O360,I$2:I360),"")</f>
        <v/>
      </c>
      <c r="S360" s="7" t="str">
        <f t="shared" si="61"/>
        <v/>
      </c>
      <c r="T360" s="42" t="str">
        <f>IF(AND(P360=3,H360="F",NOT(L360="Unattached")),SUMIF(O$2:O360,O360,I$2:I360),"")</f>
        <v/>
      </c>
      <c r="U360" s="8" t="str">
        <f t="shared" si="54"/>
        <v/>
      </c>
      <c r="V360" s="8" t="str">
        <f t="shared" si="58"/>
        <v/>
      </c>
      <c r="W360" s="40" t="str">
        <f t="shared" si="55"/>
        <v xml:space="preserve"> </v>
      </c>
      <c r="X360" s="40" t="str">
        <f>IF(H360="M",IF(P360&lt;&gt;4,"",VLOOKUP(CONCATENATE(O360," ",(P360-3)),$W$2:AA360,5,0)),IF(P360&lt;&gt;3,"",VLOOKUP(CONCATENATE(O360," ",(P360-2)),$W$2:AA360,5,0)))</f>
        <v/>
      </c>
      <c r="Y360" s="40" t="str">
        <f>IF(H360="M",IF(P360&lt;&gt;4,"",VLOOKUP(CONCATENATE(O360," ",(P360-2)),$W$2:AA360,5,0)),IF(P360&lt;&gt;3,"",VLOOKUP(CONCATENATE(O360," ",(P360-1)),$W$2:AA360,5,0)))</f>
        <v/>
      </c>
      <c r="Z360" s="40" t="str">
        <f>IF(H360="M",IF(P360&lt;&gt;4,"",VLOOKUP(CONCATENATE(O360," ",(P360-1)),$W$2:AA360,5,0)),IF(P360&lt;&gt;3,"",VLOOKUP(CONCATENATE(O360," ",(P360)),$W$2:AA360,5,0)))</f>
        <v/>
      </c>
      <c r="AA360" s="40" t="str">
        <f t="shared" si="59"/>
        <v/>
      </c>
    </row>
    <row r="361" spans="1:27" x14ac:dyDescent="0.3">
      <c r="A361" s="78" t="str">
        <f t="shared" si="52"/>
        <v/>
      </c>
      <c r="B361" s="78" t="str">
        <f t="shared" si="53"/>
        <v/>
      </c>
      <c r="C361" s="1">
        <v>360</v>
      </c>
      <c r="E361" s="73"/>
      <c r="F361" t="str">
        <f>IF(D361="","",VLOOKUP(D361,ENTRANTS!$A$1:$H$1000,2,0))</f>
        <v/>
      </c>
      <c r="G361" t="str">
        <f>IF(D361="","",VLOOKUP(D361,ENTRANTS!$A$1:$H$1000,3,0))</f>
        <v/>
      </c>
      <c r="H361" s="1" t="str">
        <f>IF(D361="","",LEFT(VLOOKUP(D361,ENTRANTS!$A$1:$H$1000,5,0),1))</f>
        <v/>
      </c>
      <c r="I361" s="1" t="str">
        <f>IF(D361="","",COUNTIF($H$2:H361,H361))</f>
        <v/>
      </c>
      <c r="J361" s="1" t="str">
        <f>IF(D361="","",VLOOKUP(D361,ENTRANTS!$A$1:$H$1000,4,0))</f>
        <v/>
      </c>
      <c r="K361" s="1" t="str">
        <f>IF(D361="","",COUNTIF($J$2:J361,J361))</f>
        <v/>
      </c>
      <c r="L361" t="str">
        <f>IF(D361="","",VLOOKUP(D361,ENTRANTS!$A$1:$H$1000,6,0))</f>
        <v/>
      </c>
      <c r="M361" s="99" t="str">
        <f t="shared" si="56"/>
        <v/>
      </c>
      <c r="N361" s="38"/>
      <c r="O361" s="5" t="str">
        <f t="shared" si="57"/>
        <v/>
      </c>
      <c r="P361" s="6" t="str">
        <f>IF(D361="","",COUNTIF($O$2:O361,O361))</f>
        <v/>
      </c>
      <c r="Q361" s="7" t="str">
        <f t="shared" si="60"/>
        <v/>
      </c>
      <c r="R361" s="42" t="str">
        <f>IF(AND(P361=4,H361="M",NOT(L361="Unattached")),SUMIF(O$2:O361,O361,I$2:I361),"")</f>
        <v/>
      </c>
      <c r="S361" s="7" t="str">
        <f t="shared" si="61"/>
        <v/>
      </c>
      <c r="T361" s="42" t="str">
        <f>IF(AND(P361=3,H361="F",NOT(L361="Unattached")),SUMIF(O$2:O361,O361,I$2:I361),"")</f>
        <v/>
      </c>
      <c r="U361" s="8" t="str">
        <f t="shared" si="54"/>
        <v/>
      </c>
      <c r="V361" s="8" t="str">
        <f t="shared" si="58"/>
        <v/>
      </c>
      <c r="W361" s="40" t="str">
        <f t="shared" si="55"/>
        <v xml:space="preserve"> </v>
      </c>
      <c r="X361" s="40" t="str">
        <f>IF(H361="M",IF(P361&lt;&gt;4,"",VLOOKUP(CONCATENATE(O361," ",(P361-3)),$W$2:AA361,5,0)),IF(P361&lt;&gt;3,"",VLOOKUP(CONCATENATE(O361," ",(P361-2)),$W$2:AA361,5,0)))</f>
        <v/>
      </c>
      <c r="Y361" s="40" t="str">
        <f>IF(H361="M",IF(P361&lt;&gt;4,"",VLOOKUP(CONCATENATE(O361," ",(P361-2)),$W$2:AA361,5,0)),IF(P361&lt;&gt;3,"",VLOOKUP(CONCATENATE(O361," ",(P361-1)),$W$2:AA361,5,0)))</f>
        <v/>
      </c>
      <c r="Z361" s="40" t="str">
        <f>IF(H361="M",IF(P361&lt;&gt;4,"",VLOOKUP(CONCATENATE(O361," ",(P361-1)),$W$2:AA361,5,0)),IF(P361&lt;&gt;3,"",VLOOKUP(CONCATENATE(O361," ",(P361)),$W$2:AA361,5,0)))</f>
        <v/>
      </c>
      <c r="AA361" s="40" t="str">
        <f t="shared" si="59"/>
        <v/>
      </c>
    </row>
    <row r="362" spans="1:27" x14ac:dyDescent="0.3">
      <c r="A362" s="78" t="str">
        <f t="shared" si="52"/>
        <v/>
      </c>
      <c r="B362" s="78" t="str">
        <f t="shared" si="53"/>
        <v/>
      </c>
      <c r="C362" s="1">
        <v>361</v>
      </c>
      <c r="E362" s="73"/>
      <c r="F362" t="str">
        <f>IF(D362="","",VLOOKUP(D362,ENTRANTS!$A$1:$H$1000,2,0))</f>
        <v/>
      </c>
      <c r="G362" t="str">
        <f>IF(D362="","",VLOOKUP(D362,ENTRANTS!$A$1:$H$1000,3,0))</f>
        <v/>
      </c>
      <c r="H362" s="1" t="str">
        <f>IF(D362="","",LEFT(VLOOKUP(D362,ENTRANTS!$A$1:$H$1000,5,0),1))</f>
        <v/>
      </c>
      <c r="I362" s="1" t="str">
        <f>IF(D362="","",COUNTIF($H$2:H362,H362))</f>
        <v/>
      </c>
      <c r="J362" s="1" t="str">
        <f>IF(D362="","",VLOOKUP(D362,ENTRANTS!$A$1:$H$1000,4,0))</f>
        <v/>
      </c>
      <c r="K362" s="1" t="str">
        <f>IF(D362="","",COUNTIF($J$2:J362,J362))</f>
        <v/>
      </c>
      <c r="L362" t="str">
        <f>IF(D362="","",VLOOKUP(D362,ENTRANTS!$A$1:$H$1000,6,0))</f>
        <v/>
      </c>
      <c r="M362" s="99" t="str">
        <f t="shared" si="56"/>
        <v/>
      </c>
      <c r="N362" s="38"/>
      <c r="O362" s="5" t="str">
        <f t="shared" si="57"/>
        <v/>
      </c>
      <c r="P362" s="6" t="str">
        <f>IF(D362="","",COUNTIF($O$2:O362,O362))</f>
        <v/>
      </c>
      <c r="Q362" s="7" t="str">
        <f t="shared" si="60"/>
        <v/>
      </c>
      <c r="R362" s="42" t="str">
        <f>IF(AND(P362=4,H362="M",NOT(L362="Unattached")),SUMIF(O$2:O362,O362,I$2:I362),"")</f>
        <v/>
      </c>
      <c r="S362" s="7" t="str">
        <f t="shared" si="61"/>
        <v/>
      </c>
      <c r="T362" s="42" t="str">
        <f>IF(AND(P362=3,H362="F",NOT(L362="Unattached")),SUMIF(O$2:O362,O362,I$2:I362),"")</f>
        <v/>
      </c>
      <c r="U362" s="8" t="str">
        <f t="shared" si="54"/>
        <v/>
      </c>
      <c r="V362" s="8" t="str">
        <f t="shared" si="58"/>
        <v/>
      </c>
      <c r="W362" s="40" t="str">
        <f t="shared" si="55"/>
        <v xml:space="preserve"> </v>
      </c>
      <c r="X362" s="40" t="str">
        <f>IF(H362="M",IF(P362&lt;&gt;4,"",VLOOKUP(CONCATENATE(O362," ",(P362-3)),$W$2:AA362,5,0)),IF(P362&lt;&gt;3,"",VLOOKUP(CONCATENATE(O362," ",(P362-2)),$W$2:AA362,5,0)))</f>
        <v/>
      </c>
      <c r="Y362" s="40" t="str">
        <f>IF(H362="M",IF(P362&lt;&gt;4,"",VLOOKUP(CONCATENATE(O362," ",(P362-2)),$W$2:AA362,5,0)),IF(P362&lt;&gt;3,"",VLOOKUP(CONCATENATE(O362," ",(P362-1)),$W$2:AA362,5,0)))</f>
        <v/>
      </c>
      <c r="Z362" s="40" t="str">
        <f>IF(H362="M",IF(P362&lt;&gt;4,"",VLOOKUP(CONCATENATE(O362," ",(P362-1)),$W$2:AA362,5,0)),IF(P362&lt;&gt;3,"",VLOOKUP(CONCATENATE(O362," ",(P362)),$W$2:AA362,5,0)))</f>
        <v/>
      </c>
      <c r="AA362" s="40" t="str">
        <f t="shared" si="59"/>
        <v/>
      </c>
    </row>
    <row r="363" spans="1:27" x14ac:dyDescent="0.3">
      <c r="A363" s="78" t="str">
        <f t="shared" si="52"/>
        <v/>
      </c>
      <c r="B363" s="78" t="str">
        <f t="shared" si="53"/>
        <v/>
      </c>
      <c r="C363" s="1">
        <v>362</v>
      </c>
      <c r="E363" s="73"/>
      <c r="F363" t="str">
        <f>IF(D363="","",VLOOKUP(D363,ENTRANTS!$A$1:$H$1000,2,0))</f>
        <v/>
      </c>
      <c r="G363" t="str">
        <f>IF(D363="","",VLOOKUP(D363,ENTRANTS!$A$1:$H$1000,3,0))</f>
        <v/>
      </c>
      <c r="H363" s="1" t="str">
        <f>IF(D363="","",LEFT(VLOOKUP(D363,ENTRANTS!$A$1:$H$1000,5,0),1))</f>
        <v/>
      </c>
      <c r="I363" s="1" t="str">
        <f>IF(D363="","",COUNTIF($H$2:H363,H363))</f>
        <v/>
      </c>
      <c r="J363" s="1" t="str">
        <f>IF(D363="","",VLOOKUP(D363,ENTRANTS!$A$1:$H$1000,4,0))</f>
        <v/>
      </c>
      <c r="K363" s="1" t="str">
        <f>IF(D363="","",COUNTIF($J$2:J363,J363))</f>
        <v/>
      </c>
      <c r="L363" t="str">
        <f>IF(D363="","",VLOOKUP(D363,ENTRANTS!$A$1:$H$1000,6,0))</f>
        <v/>
      </c>
      <c r="M363" s="99" t="str">
        <f t="shared" si="56"/>
        <v/>
      </c>
      <c r="N363" s="38"/>
      <c r="O363" s="5" t="str">
        <f t="shared" si="57"/>
        <v/>
      </c>
      <c r="P363" s="6" t="str">
        <f>IF(D363="","",COUNTIF($O$2:O363,O363))</f>
        <v/>
      </c>
      <c r="Q363" s="7" t="str">
        <f t="shared" si="60"/>
        <v/>
      </c>
      <c r="R363" s="42" t="str">
        <f>IF(AND(P363=4,H363="M",NOT(L363="Unattached")),SUMIF(O$2:O363,O363,I$2:I363),"")</f>
        <v/>
      </c>
      <c r="S363" s="7" t="str">
        <f t="shared" si="61"/>
        <v/>
      </c>
      <c r="T363" s="42" t="str">
        <f>IF(AND(P363=3,H363="F",NOT(L363="Unattached")),SUMIF(O$2:O363,O363,I$2:I363),"")</f>
        <v/>
      </c>
      <c r="U363" s="8" t="str">
        <f t="shared" si="54"/>
        <v/>
      </c>
      <c r="V363" s="8" t="str">
        <f t="shared" si="58"/>
        <v/>
      </c>
      <c r="W363" s="40" t="str">
        <f t="shared" si="55"/>
        <v xml:space="preserve"> </v>
      </c>
      <c r="X363" s="40" t="str">
        <f>IF(H363="M",IF(P363&lt;&gt;4,"",VLOOKUP(CONCATENATE(O363," ",(P363-3)),$W$2:AA363,5,0)),IF(P363&lt;&gt;3,"",VLOOKUP(CONCATENATE(O363," ",(P363-2)),$W$2:AA363,5,0)))</f>
        <v/>
      </c>
      <c r="Y363" s="40" t="str">
        <f>IF(H363="M",IF(P363&lt;&gt;4,"",VLOOKUP(CONCATENATE(O363," ",(P363-2)),$W$2:AA363,5,0)),IF(P363&lt;&gt;3,"",VLOOKUP(CONCATENATE(O363," ",(P363-1)),$W$2:AA363,5,0)))</f>
        <v/>
      </c>
      <c r="Z363" s="40" t="str">
        <f>IF(H363="M",IF(P363&lt;&gt;4,"",VLOOKUP(CONCATENATE(O363," ",(P363-1)),$W$2:AA363,5,0)),IF(P363&lt;&gt;3,"",VLOOKUP(CONCATENATE(O363," ",(P363)),$W$2:AA363,5,0)))</f>
        <v/>
      </c>
      <c r="AA363" s="40" t="str">
        <f t="shared" si="59"/>
        <v/>
      </c>
    </row>
    <row r="364" spans="1:27" x14ac:dyDescent="0.3">
      <c r="A364" s="78" t="str">
        <f t="shared" si="52"/>
        <v/>
      </c>
      <c r="B364" s="78" t="str">
        <f t="shared" si="53"/>
        <v/>
      </c>
      <c r="C364" s="1">
        <v>363</v>
      </c>
      <c r="E364" s="73"/>
      <c r="F364" t="str">
        <f>IF(D364="","",VLOOKUP(D364,ENTRANTS!$A$1:$H$1000,2,0))</f>
        <v/>
      </c>
      <c r="G364" t="str">
        <f>IF(D364="","",VLOOKUP(D364,ENTRANTS!$A$1:$H$1000,3,0))</f>
        <v/>
      </c>
      <c r="H364" s="1" t="str">
        <f>IF(D364="","",LEFT(VLOOKUP(D364,ENTRANTS!$A$1:$H$1000,5,0),1))</f>
        <v/>
      </c>
      <c r="I364" s="1" t="str">
        <f>IF(D364="","",COUNTIF($H$2:H364,H364))</f>
        <v/>
      </c>
      <c r="J364" s="1" t="str">
        <f>IF(D364="","",VLOOKUP(D364,ENTRANTS!$A$1:$H$1000,4,0))</f>
        <v/>
      </c>
      <c r="K364" s="1" t="str">
        <f>IF(D364="","",COUNTIF($J$2:J364,J364))</f>
        <v/>
      </c>
      <c r="L364" t="str">
        <f>IF(D364="","",VLOOKUP(D364,ENTRANTS!$A$1:$H$1000,6,0))</f>
        <v/>
      </c>
      <c r="M364" s="99" t="str">
        <f t="shared" si="56"/>
        <v/>
      </c>
      <c r="N364" s="38"/>
      <c r="O364" s="5" t="str">
        <f t="shared" si="57"/>
        <v/>
      </c>
      <c r="P364" s="6" t="str">
        <f>IF(D364="","",COUNTIF($O$2:O364,O364))</f>
        <v/>
      </c>
      <c r="Q364" s="7" t="str">
        <f t="shared" si="60"/>
        <v/>
      </c>
      <c r="R364" s="42" t="str">
        <f>IF(AND(P364=4,H364="M",NOT(L364="Unattached")),SUMIF(O$2:O364,O364,I$2:I364),"")</f>
        <v/>
      </c>
      <c r="S364" s="7" t="str">
        <f t="shared" si="61"/>
        <v/>
      </c>
      <c r="T364" s="42" t="str">
        <f>IF(AND(P364=3,H364="F",NOT(L364="Unattached")),SUMIF(O$2:O364,O364,I$2:I364),"")</f>
        <v/>
      </c>
      <c r="U364" s="8" t="str">
        <f t="shared" si="54"/>
        <v/>
      </c>
      <c r="V364" s="8" t="str">
        <f t="shared" si="58"/>
        <v/>
      </c>
      <c r="W364" s="40" t="str">
        <f t="shared" si="55"/>
        <v xml:space="preserve"> </v>
      </c>
      <c r="X364" s="40" t="str">
        <f>IF(H364="M",IF(P364&lt;&gt;4,"",VLOOKUP(CONCATENATE(O364," ",(P364-3)),$W$2:AA364,5,0)),IF(P364&lt;&gt;3,"",VLOOKUP(CONCATENATE(O364," ",(P364-2)),$W$2:AA364,5,0)))</f>
        <v/>
      </c>
      <c r="Y364" s="40" t="str">
        <f>IF(H364="M",IF(P364&lt;&gt;4,"",VLOOKUP(CONCATENATE(O364," ",(P364-2)),$W$2:AA364,5,0)),IF(P364&lt;&gt;3,"",VLOOKUP(CONCATENATE(O364," ",(P364-1)),$W$2:AA364,5,0)))</f>
        <v/>
      </c>
      <c r="Z364" s="40" t="str">
        <f>IF(H364="M",IF(P364&lt;&gt;4,"",VLOOKUP(CONCATENATE(O364," ",(P364-1)),$W$2:AA364,5,0)),IF(P364&lt;&gt;3,"",VLOOKUP(CONCATENATE(O364," ",(P364)),$W$2:AA364,5,0)))</f>
        <v/>
      </c>
      <c r="AA364" s="40" t="str">
        <f t="shared" si="59"/>
        <v/>
      </c>
    </row>
    <row r="365" spans="1:27" x14ac:dyDescent="0.3">
      <c r="A365" s="78" t="str">
        <f t="shared" si="52"/>
        <v/>
      </c>
      <c r="B365" s="78" t="str">
        <f t="shared" si="53"/>
        <v/>
      </c>
      <c r="C365" s="1">
        <v>364</v>
      </c>
      <c r="E365" s="73"/>
      <c r="F365" t="str">
        <f>IF(D365="","",VLOOKUP(D365,ENTRANTS!$A$1:$H$1000,2,0))</f>
        <v/>
      </c>
      <c r="G365" t="str">
        <f>IF(D365="","",VLOOKUP(D365,ENTRANTS!$A$1:$H$1000,3,0))</f>
        <v/>
      </c>
      <c r="H365" s="1" t="str">
        <f>IF(D365="","",LEFT(VLOOKUP(D365,ENTRANTS!$A$1:$H$1000,5,0),1))</f>
        <v/>
      </c>
      <c r="I365" s="1" t="str">
        <f>IF(D365="","",COUNTIF($H$2:H365,H365))</f>
        <v/>
      </c>
      <c r="J365" s="1" t="str">
        <f>IF(D365="","",VLOOKUP(D365,ENTRANTS!$A$1:$H$1000,4,0))</f>
        <v/>
      </c>
      <c r="K365" s="1" t="str">
        <f>IF(D365="","",COUNTIF($J$2:J365,J365))</f>
        <v/>
      </c>
      <c r="L365" t="str">
        <f>IF(D365="","",VLOOKUP(D365,ENTRANTS!$A$1:$H$1000,6,0))</f>
        <v/>
      </c>
      <c r="M365" s="99" t="str">
        <f t="shared" si="56"/>
        <v/>
      </c>
      <c r="N365" s="38"/>
      <c r="O365" s="5" t="str">
        <f t="shared" si="57"/>
        <v/>
      </c>
      <c r="P365" s="6" t="str">
        <f>IF(D365="","",COUNTIF($O$2:O365,O365))</f>
        <v/>
      </c>
      <c r="Q365" s="7" t="str">
        <f t="shared" si="60"/>
        <v/>
      </c>
      <c r="R365" s="42" t="str">
        <f>IF(AND(P365=4,H365="M",NOT(L365="Unattached")),SUMIF(O$2:O365,O365,I$2:I365),"")</f>
        <v/>
      </c>
      <c r="S365" s="7" t="str">
        <f t="shared" si="61"/>
        <v/>
      </c>
      <c r="T365" s="42" t="str">
        <f>IF(AND(P365=3,H365="F",NOT(L365="Unattached")),SUMIF(O$2:O365,O365,I$2:I365),"")</f>
        <v/>
      </c>
      <c r="U365" s="8" t="str">
        <f t="shared" si="54"/>
        <v/>
      </c>
      <c r="V365" s="8" t="str">
        <f t="shared" si="58"/>
        <v/>
      </c>
      <c r="W365" s="40" t="str">
        <f t="shared" si="55"/>
        <v xml:space="preserve"> </v>
      </c>
      <c r="X365" s="40" t="str">
        <f>IF(H365="M",IF(P365&lt;&gt;4,"",VLOOKUP(CONCATENATE(O365," ",(P365-3)),$W$2:AA365,5,0)),IF(P365&lt;&gt;3,"",VLOOKUP(CONCATENATE(O365," ",(P365-2)),$W$2:AA365,5,0)))</f>
        <v/>
      </c>
      <c r="Y365" s="40" t="str">
        <f>IF(H365="M",IF(P365&lt;&gt;4,"",VLOOKUP(CONCATENATE(O365," ",(P365-2)),$W$2:AA365,5,0)),IF(P365&lt;&gt;3,"",VLOOKUP(CONCATENATE(O365," ",(P365-1)),$W$2:AA365,5,0)))</f>
        <v/>
      </c>
      <c r="Z365" s="40" t="str">
        <f>IF(H365="M",IF(P365&lt;&gt;4,"",VLOOKUP(CONCATENATE(O365," ",(P365-1)),$W$2:AA365,5,0)),IF(P365&lt;&gt;3,"",VLOOKUP(CONCATENATE(O365," ",(P365)),$W$2:AA365,5,0)))</f>
        <v/>
      </c>
      <c r="AA365" s="40" t="str">
        <f t="shared" si="59"/>
        <v/>
      </c>
    </row>
    <row r="366" spans="1:27" x14ac:dyDescent="0.3">
      <c r="A366" s="78" t="str">
        <f t="shared" si="52"/>
        <v/>
      </c>
      <c r="B366" s="78" t="str">
        <f t="shared" si="53"/>
        <v/>
      </c>
      <c r="C366" s="1">
        <v>365</v>
      </c>
      <c r="E366" s="73"/>
      <c r="F366" t="str">
        <f>IF(D366="","",VLOOKUP(D366,ENTRANTS!$A$1:$H$1000,2,0))</f>
        <v/>
      </c>
      <c r="G366" t="str">
        <f>IF(D366="","",VLOOKUP(D366,ENTRANTS!$A$1:$H$1000,3,0))</f>
        <v/>
      </c>
      <c r="H366" s="1" t="str">
        <f>IF(D366="","",LEFT(VLOOKUP(D366,ENTRANTS!$A$1:$H$1000,5,0),1))</f>
        <v/>
      </c>
      <c r="I366" s="1" t="str">
        <f>IF(D366="","",COUNTIF($H$2:H366,H366))</f>
        <v/>
      </c>
      <c r="J366" s="1" t="str">
        <f>IF(D366="","",VLOOKUP(D366,ENTRANTS!$A$1:$H$1000,4,0))</f>
        <v/>
      </c>
      <c r="K366" s="1" t="str">
        <f>IF(D366="","",COUNTIF($J$2:J366,J366))</f>
        <v/>
      </c>
      <c r="L366" t="str">
        <f>IF(D366="","",VLOOKUP(D366,ENTRANTS!$A$1:$H$1000,6,0))</f>
        <v/>
      </c>
      <c r="M366" s="99" t="str">
        <f t="shared" si="56"/>
        <v/>
      </c>
      <c r="N366" s="38"/>
      <c r="O366" s="5" t="str">
        <f t="shared" si="57"/>
        <v/>
      </c>
      <c r="P366" s="6" t="str">
        <f>IF(D366="","",COUNTIF($O$2:O366,O366))</f>
        <v/>
      </c>
      <c r="Q366" s="7" t="str">
        <f t="shared" si="60"/>
        <v/>
      </c>
      <c r="R366" s="42" t="str">
        <f>IF(AND(P366=4,H366="M",NOT(L366="Unattached")),SUMIF(O$2:O366,O366,I$2:I366),"")</f>
        <v/>
      </c>
      <c r="S366" s="7" t="str">
        <f t="shared" si="61"/>
        <v/>
      </c>
      <c r="T366" s="42" t="str">
        <f>IF(AND(P366=3,H366="F",NOT(L366="Unattached")),SUMIF(O$2:O366,O366,I$2:I366),"")</f>
        <v/>
      </c>
      <c r="U366" s="8" t="str">
        <f t="shared" si="54"/>
        <v/>
      </c>
      <c r="V366" s="8" t="str">
        <f t="shared" si="58"/>
        <v/>
      </c>
      <c r="W366" s="40" t="str">
        <f t="shared" si="55"/>
        <v xml:space="preserve"> </v>
      </c>
      <c r="X366" s="40" t="str">
        <f>IF(H366="M",IF(P366&lt;&gt;4,"",VLOOKUP(CONCATENATE(O366," ",(P366-3)),$W$2:AA366,5,0)),IF(P366&lt;&gt;3,"",VLOOKUP(CONCATENATE(O366," ",(P366-2)),$W$2:AA366,5,0)))</f>
        <v/>
      </c>
      <c r="Y366" s="40" t="str">
        <f>IF(H366="M",IF(P366&lt;&gt;4,"",VLOOKUP(CONCATENATE(O366," ",(P366-2)),$W$2:AA366,5,0)),IF(P366&lt;&gt;3,"",VLOOKUP(CONCATENATE(O366," ",(P366-1)),$W$2:AA366,5,0)))</f>
        <v/>
      </c>
      <c r="Z366" s="40" t="str">
        <f>IF(H366="M",IF(P366&lt;&gt;4,"",VLOOKUP(CONCATENATE(O366," ",(P366-1)),$W$2:AA366,5,0)),IF(P366&lt;&gt;3,"",VLOOKUP(CONCATENATE(O366," ",(P366)),$W$2:AA366,5,0)))</f>
        <v/>
      </c>
      <c r="AA366" s="40" t="str">
        <f t="shared" si="59"/>
        <v/>
      </c>
    </row>
    <row r="367" spans="1:27" x14ac:dyDescent="0.3">
      <c r="A367" s="78" t="str">
        <f t="shared" si="52"/>
        <v/>
      </c>
      <c r="B367" s="78" t="str">
        <f t="shared" si="53"/>
        <v/>
      </c>
      <c r="C367" s="1">
        <v>366</v>
      </c>
      <c r="E367" s="73"/>
      <c r="F367" t="str">
        <f>IF(D367="","",VLOOKUP(D367,ENTRANTS!$A$1:$H$1000,2,0))</f>
        <v/>
      </c>
      <c r="G367" t="str">
        <f>IF(D367="","",VLOOKUP(D367,ENTRANTS!$A$1:$H$1000,3,0))</f>
        <v/>
      </c>
      <c r="H367" s="1" t="str">
        <f>IF(D367="","",LEFT(VLOOKUP(D367,ENTRANTS!$A$1:$H$1000,5,0),1))</f>
        <v/>
      </c>
      <c r="I367" s="1" t="str">
        <f>IF(D367="","",COUNTIF($H$2:H367,H367))</f>
        <v/>
      </c>
      <c r="J367" s="1" t="str">
        <f>IF(D367="","",VLOOKUP(D367,ENTRANTS!$A$1:$H$1000,4,0))</f>
        <v/>
      </c>
      <c r="K367" s="1" t="str">
        <f>IF(D367="","",COUNTIF($J$2:J367,J367))</f>
        <v/>
      </c>
      <c r="L367" t="str">
        <f>IF(D367="","",VLOOKUP(D367,ENTRANTS!$A$1:$H$1000,6,0))</f>
        <v/>
      </c>
      <c r="M367" s="99" t="str">
        <f t="shared" si="56"/>
        <v/>
      </c>
      <c r="N367" s="38"/>
      <c r="O367" s="5" t="str">
        <f t="shared" si="57"/>
        <v/>
      </c>
      <c r="P367" s="6" t="str">
        <f>IF(D367="","",COUNTIF($O$2:O367,O367))</f>
        <v/>
      </c>
      <c r="Q367" s="7" t="str">
        <f t="shared" si="60"/>
        <v/>
      </c>
      <c r="R367" s="42" t="str">
        <f>IF(AND(P367=4,H367="M",NOT(L367="Unattached")),SUMIF(O$2:O367,O367,I$2:I367),"")</f>
        <v/>
      </c>
      <c r="S367" s="7" t="str">
        <f t="shared" si="61"/>
        <v/>
      </c>
      <c r="T367" s="42" t="str">
        <f>IF(AND(P367=3,H367="F",NOT(L367="Unattached")),SUMIF(O$2:O367,O367,I$2:I367),"")</f>
        <v/>
      </c>
      <c r="U367" s="8" t="str">
        <f t="shared" si="54"/>
        <v/>
      </c>
      <c r="V367" s="8" t="str">
        <f t="shared" si="58"/>
        <v/>
      </c>
      <c r="W367" s="40" t="str">
        <f t="shared" si="55"/>
        <v xml:space="preserve"> </v>
      </c>
      <c r="X367" s="40" t="str">
        <f>IF(H367="M",IF(P367&lt;&gt;4,"",VLOOKUP(CONCATENATE(O367," ",(P367-3)),$W$2:AA367,5,0)),IF(P367&lt;&gt;3,"",VLOOKUP(CONCATENATE(O367," ",(P367-2)),$W$2:AA367,5,0)))</f>
        <v/>
      </c>
      <c r="Y367" s="40" t="str">
        <f>IF(H367="M",IF(P367&lt;&gt;4,"",VLOOKUP(CONCATENATE(O367," ",(P367-2)),$W$2:AA367,5,0)),IF(P367&lt;&gt;3,"",VLOOKUP(CONCATENATE(O367," ",(P367-1)),$W$2:AA367,5,0)))</f>
        <v/>
      </c>
      <c r="Z367" s="40" t="str">
        <f>IF(H367="M",IF(P367&lt;&gt;4,"",VLOOKUP(CONCATENATE(O367," ",(P367-1)),$W$2:AA367,5,0)),IF(P367&lt;&gt;3,"",VLOOKUP(CONCATENATE(O367," ",(P367)),$W$2:AA367,5,0)))</f>
        <v/>
      </c>
      <c r="AA367" s="40" t="str">
        <f t="shared" si="59"/>
        <v/>
      </c>
    </row>
    <row r="368" spans="1:27" x14ac:dyDescent="0.3">
      <c r="A368" s="78" t="str">
        <f t="shared" si="52"/>
        <v/>
      </c>
      <c r="B368" s="78" t="str">
        <f t="shared" si="53"/>
        <v/>
      </c>
      <c r="C368" s="1">
        <v>367</v>
      </c>
      <c r="E368" s="73"/>
      <c r="F368" t="str">
        <f>IF(D368="","",VLOOKUP(D368,ENTRANTS!$A$1:$H$1000,2,0))</f>
        <v/>
      </c>
      <c r="G368" t="str">
        <f>IF(D368="","",VLOOKUP(D368,ENTRANTS!$A$1:$H$1000,3,0))</f>
        <v/>
      </c>
      <c r="H368" s="1" t="str">
        <f>IF(D368="","",LEFT(VLOOKUP(D368,ENTRANTS!$A$1:$H$1000,5,0),1))</f>
        <v/>
      </c>
      <c r="I368" s="1" t="str">
        <f>IF(D368="","",COUNTIF($H$2:H368,H368))</f>
        <v/>
      </c>
      <c r="J368" s="1" t="str">
        <f>IF(D368="","",VLOOKUP(D368,ENTRANTS!$A$1:$H$1000,4,0))</f>
        <v/>
      </c>
      <c r="K368" s="1" t="str">
        <f>IF(D368="","",COUNTIF($J$2:J368,J368))</f>
        <v/>
      </c>
      <c r="L368" t="str">
        <f>IF(D368="","",VLOOKUP(D368,ENTRANTS!$A$1:$H$1000,6,0))</f>
        <v/>
      </c>
      <c r="M368" s="99" t="str">
        <f t="shared" si="56"/>
        <v/>
      </c>
      <c r="N368" s="38"/>
      <c r="O368" s="5" t="str">
        <f t="shared" si="57"/>
        <v/>
      </c>
      <c r="P368" s="6" t="str">
        <f>IF(D368="","",COUNTIF($O$2:O368,O368))</f>
        <v/>
      </c>
      <c r="Q368" s="7" t="str">
        <f t="shared" si="60"/>
        <v/>
      </c>
      <c r="R368" s="42" t="str">
        <f>IF(AND(P368=4,H368="M",NOT(L368="Unattached")),SUMIF(O$2:O368,O368,I$2:I368),"")</f>
        <v/>
      </c>
      <c r="S368" s="7" t="str">
        <f t="shared" si="61"/>
        <v/>
      </c>
      <c r="T368" s="42" t="str">
        <f>IF(AND(P368=3,H368="F",NOT(L368="Unattached")),SUMIF(O$2:O368,O368,I$2:I368),"")</f>
        <v/>
      </c>
      <c r="U368" s="8" t="str">
        <f t="shared" si="54"/>
        <v/>
      </c>
      <c r="V368" s="8" t="str">
        <f t="shared" si="58"/>
        <v/>
      </c>
      <c r="W368" s="40" t="str">
        <f t="shared" si="55"/>
        <v xml:space="preserve"> </v>
      </c>
      <c r="X368" s="40" t="str">
        <f>IF(H368="M",IF(P368&lt;&gt;4,"",VLOOKUP(CONCATENATE(O368," ",(P368-3)),$W$2:AA368,5,0)),IF(P368&lt;&gt;3,"",VLOOKUP(CONCATENATE(O368," ",(P368-2)),$W$2:AA368,5,0)))</f>
        <v/>
      </c>
      <c r="Y368" s="40" t="str">
        <f>IF(H368="M",IF(P368&lt;&gt;4,"",VLOOKUP(CONCATENATE(O368," ",(P368-2)),$W$2:AA368,5,0)),IF(P368&lt;&gt;3,"",VLOOKUP(CONCATENATE(O368," ",(P368-1)),$W$2:AA368,5,0)))</f>
        <v/>
      </c>
      <c r="Z368" s="40" t="str">
        <f>IF(H368="M",IF(P368&lt;&gt;4,"",VLOOKUP(CONCATENATE(O368," ",(P368-1)),$W$2:AA368,5,0)),IF(P368&lt;&gt;3,"",VLOOKUP(CONCATENATE(O368," ",(P368)),$W$2:AA368,5,0)))</f>
        <v/>
      </c>
      <c r="AA368" s="40" t="str">
        <f t="shared" si="59"/>
        <v/>
      </c>
    </row>
    <row r="369" spans="1:27" x14ac:dyDescent="0.3">
      <c r="A369" s="78" t="str">
        <f t="shared" si="52"/>
        <v/>
      </c>
      <c r="B369" s="78" t="str">
        <f t="shared" si="53"/>
        <v/>
      </c>
      <c r="C369" s="1">
        <v>368</v>
      </c>
      <c r="E369" s="73"/>
      <c r="F369" t="str">
        <f>IF(D369="","",VLOOKUP(D369,ENTRANTS!$A$1:$H$1000,2,0))</f>
        <v/>
      </c>
      <c r="G369" t="str">
        <f>IF(D369="","",VLOOKUP(D369,ENTRANTS!$A$1:$H$1000,3,0))</f>
        <v/>
      </c>
      <c r="H369" s="1" t="str">
        <f>IF(D369="","",LEFT(VLOOKUP(D369,ENTRANTS!$A$1:$H$1000,5,0),1))</f>
        <v/>
      </c>
      <c r="I369" s="1" t="str">
        <f>IF(D369="","",COUNTIF($H$2:H369,H369))</f>
        <v/>
      </c>
      <c r="J369" s="1" t="str">
        <f>IF(D369="","",VLOOKUP(D369,ENTRANTS!$A$1:$H$1000,4,0))</f>
        <v/>
      </c>
      <c r="K369" s="1" t="str">
        <f>IF(D369="","",COUNTIF($J$2:J369,J369))</f>
        <v/>
      </c>
      <c r="L369" t="str">
        <f>IF(D369="","",VLOOKUP(D369,ENTRANTS!$A$1:$H$1000,6,0))</f>
        <v/>
      </c>
      <c r="M369" s="99" t="str">
        <f t="shared" si="56"/>
        <v/>
      </c>
      <c r="N369" s="38"/>
      <c r="O369" s="5" t="str">
        <f t="shared" si="57"/>
        <v/>
      </c>
      <c r="P369" s="6" t="str">
        <f>IF(D369="","",COUNTIF($O$2:O369,O369))</f>
        <v/>
      </c>
      <c r="Q369" s="7" t="str">
        <f t="shared" si="60"/>
        <v/>
      </c>
      <c r="R369" s="42" t="str">
        <f>IF(AND(P369=4,H369="M",NOT(L369="Unattached")),SUMIF(O$2:O369,O369,I$2:I369),"")</f>
        <v/>
      </c>
      <c r="S369" s="7" t="str">
        <f t="shared" si="61"/>
        <v/>
      </c>
      <c r="T369" s="42" t="str">
        <f>IF(AND(P369=3,H369="F",NOT(L369="Unattached")),SUMIF(O$2:O369,O369,I$2:I369),"")</f>
        <v/>
      </c>
      <c r="U369" s="8" t="str">
        <f t="shared" si="54"/>
        <v/>
      </c>
      <c r="V369" s="8" t="str">
        <f t="shared" si="58"/>
        <v/>
      </c>
      <c r="W369" s="40" t="str">
        <f t="shared" si="55"/>
        <v xml:space="preserve"> </v>
      </c>
      <c r="X369" s="40" t="str">
        <f>IF(H369="M",IF(P369&lt;&gt;4,"",VLOOKUP(CONCATENATE(O369," ",(P369-3)),$W$2:AA369,5,0)),IF(P369&lt;&gt;3,"",VLOOKUP(CONCATENATE(O369," ",(P369-2)),$W$2:AA369,5,0)))</f>
        <v/>
      </c>
      <c r="Y369" s="40" t="str">
        <f>IF(H369="M",IF(P369&lt;&gt;4,"",VLOOKUP(CONCATENATE(O369," ",(P369-2)),$W$2:AA369,5,0)),IF(P369&lt;&gt;3,"",VLOOKUP(CONCATENATE(O369," ",(P369-1)),$W$2:AA369,5,0)))</f>
        <v/>
      </c>
      <c r="Z369" s="40" t="str">
        <f>IF(H369="M",IF(P369&lt;&gt;4,"",VLOOKUP(CONCATENATE(O369," ",(P369-1)),$W$2:AA369,5,0)),IF(P369&lt;&gt;3,"",VLOOKUP(CONCATENATE(O369," ",(P369)),$W$2:AA369,5,0)))</f>
        <v/>
      </c>
      <c r="AA369" s="40" t="str">
        <f t="shared" si="59"/>
        <v/>
      </c>
    </row>
    <row r="370" spans="1:27" x14ac:dyDescent="0.3">
      <c r="A370" s="78" t="str">
        <f t="shared" si="52"/>
        <v/>
      </c>
      <c r="B370" s="78" t="str">
        <f t="shared" si="53"/>
        <v/>
      </c>
      <c r="C370" s="1">
        <v>369</v>
      </c>
      <c r="E370" s="73"/>
      <c r="F370" t="str">
        <f>IF(D370="","",VLOOKUP(D370,ENTRANTS!$A$1:$H$1000,2,0))</f>
        <v/>
      </c>
      <c r="G370" t="str">
        <f>IF(D370="","",VLOOKUP(D370,ENTRANTS!$A$1:$H$1000,3,0))</f>
        <v/>
      </c>
      <c r="H370" s="1" t="str">
        <f>IF(D370="","",LEFT(VLOOKUP(D370,ENTRANTS!$A$1:$H$1000,5,0),1))</f>
        <v/>
      </c>
      <c r="I370" s="1" t="str">
        <f>IF(D370="","",COUNTIF($H$2:H370,H370))</f>
        <v/>
      </c>
      <c r="J370" s="1" t="str">
        <f>IF(D370="","",VLOOKUP(D370,ENTRANTS!$A$1:$H$1000,4,0))</f>
        <v/>
      </c>
      <c r="K370" s="1" t="str">
        <f>IF(D370="","",COUNTIF($J$2:J370,J370))</f>
        <v/>
      </c>
      <c r="L370" t="str">
        <f>IF(D370="","",VLOOKUP(D370,ENTRANTS!$A$1:$H$1000,6,0))</f>
        <v/>
      </c>
      <c r="M370" s="99" t="str">
        <f t="shared" si="56"/>
        <v/>
      </c>
      <c r="N370" s="38"/>
      <c r="O370" s="5" t="str">
        <f t="shared" si="57"/>
        <v/>
      </c>
      <c r="P370" s="6" t="str">
        <f>IF(D370="","",COUNTIF($O$2:O370,O370))</f>
        <v/>
      </c>
      <c r="Q370" s="7" t="str">
        <f t="shared" si="60"/>
        <v/>
      </c>
      <c r="R370" s="42" t="str">
        <f>IF(AND(P370=4,H370="M",NOT(L370="Unattached")),SUMIF(O$2:O370,O370,I$2:I370),"")</f>
        <v/>
      </c>
      <c r="S370" s="7" t="str">
        <f t="shared" si="61"/>
        <v/>
      </c>
      <c r="T370" s="42" t="str">
        <f>IF(AND(P370=3,H370="F",NOT(L370="Unattached")),SUMIF(O$2:O370,O370,I$2:I370),"")</f>
        <v/>
      </c>
      <c r="U370" s="8" t="str">
        <f t="shared" si="54"/>
        <v/>
      </c>
      <c r="V370" s="8" t="str">
        <f t="shared" si="58"/>
        <v/>
      </c>
      <c r="W370" s="40" t="str">
        <f t="shared" si="55"/>
        <v xml:space="preserve"> </v>
      </c>
      <c r="X370" s="40" t="str">
        <f>IF(H370="M",IF(P370&lt;&gt;4,"",VLOOKUP(CONCATENATE(O370," ",(P370-3)),$W$2:AA370,5,0)),IF(P370&lt;&gt;3,"",VLOOKUP(CONCATENATE(O370," ",(P370-2)),$W$2:AA370,5,0)))</f>
        <v/>
      </c>
      <c r="Y370" s="40" t="str">
        <f>IF(H370="M",IF(P370&lt;&gt;4,"",VLOOKUP(CONCATENATE(O370," ",(P370-2)),$W$2:AA370,5,0)),IF(P370&lt;&gt;3,"",VLOOKUP(CONCATENATE(O370," ",(P370-1)),$W$2:AA370,5,0)))</f>
        <v/>
      </c>
      <c r="Z370" s="40" t="str">
        <f>IF(H370="M",IF(P370&lt;&gt;4,"",VLOOKUP(CONCATENATE(O370," ",(P370-1)),$W$2:AA370,5,0)),IF(P370&lt;&gt;3,"",VLOOKUP(CONCATENATE(O370," ",(P370)),$W$2:AA370,5,0)))</f>
        <v/>
      </c>
      <c r="AA370" s="40" t="str">
        <f t="shared" si="59"/>
        <v/>
      </c>
    </row>
    <row r="371" spans="1:27" x14ac:dyDescent="0.3">
      <c r="A371" s="78" t="str">
        <f t="shared" si="52"/>
        <v/>
      </c>
      <c r="B371" s="78" t="str">
        <f t="shared" si="53"/>
        <v/>
      </c>
      <c r="C371" s="1">
        <v>370</v>
      </c>
      <c r="E371" s="73"/>
      <c r="F371" t="str">
        <f>IF(D371="","",VLOOKUP(D371,ENTRANTS!$A$1:$H$1000,2,0))</f>
        <v/>
      </c>
      <c r="G371" t="str">
        <f>IF(D371="","",VLOOKUP(D371,ENTRANTS!$A$1:$H$1000,3,0))</f>
        <v/>
      </c>
      <c r="H371" s="1" t="str">
        <f>IF(D371="","",LEFT(VLOOKUP(D371,ENTRANTS!$A$1:$H$1000,5,0),1))</f>
        <v/>
      </c>
      <c r="I371" s="1" t="str">
        <f>IF(D371="","",COUNTIF($H$2:H371,H371))</f>
        <v/>
      </c>
      <c r="J371" s="1" t="str">
        <f>IF(D371="","",VLOOKUP(D371,ENTRANTS!$A$1:$H$1000,4,0))</f>
        <v/>
      </c>
      <c r="K371" s="1" t="str">
        <f>IF(D371="","",COUNTIF($J$2:J371,J371))</f>
        <v/>
      </c>
      <c r="L371" t="str">
        <f>IF(D371="","",VLOOKUP(D371,ENTRANTS!$A$1:$H$1000,6,0))</f>
        <v/>
      </c>
      <c r="M371" s="99" t="str">
        <f t="shared" si="56"/>
        <v/>
      </c>
      <c r="N371" s="38"/>
      <c r="O371" s="5" t="str">
        <f t="shared" si="57"/>
        <v/>
      </c>
      <c r="P371" s="6" t="str">
        <f>IF(D371="","",COUNTIF($O$2:O371,O371))</f>
        <v/>
      </c>
      <c r="Q371" s="7" t="str">
        <f t="shared" si="60"/>
        <v/>
      </c>
      <c r="R371" s="42" t="str">
        <f>IF(AND(P371=4,H371="M",NOT(L371="Unattached")),SUMIF(O$2:O371,O371,I$2:I371),"")</f>
        <v/>
      </c>
      <c r="S371" s="7" t="str">
        <f t="shared" si="61"/>
        <v/>
      </c>
      <c r="T371" s="42" t="str">
        <f>IF(AND(P371=3,H371="F",NOT(L371="Unattached")),SUMIF(O$2:O371,O371,I$2:I371),"")</f>
        <v/>
      </c>
      <c r="U371" s="8" t="str">
        <f t="shared" si="54"/>
        <v/>
      </c>
      <c r="V371" s="8" t="str">
        <f t="shared" si="58"/>
        <v/>
      </c>
      <c r="W371" s="40" t="str">
        <f t="shared" si="55"/>
        <v xml:space="preserve"> </v>
      </c>
      <c r="X371" s="40" t="str">
        <f>IF(H371="M",IF(P371&lt;&gt;4,"",VLOOKUP(CONCATENATE(O371," ",(P371-3)),$W$2:AA371,5,0)),IF(P371&lt;&gt;3,"",VLOOKUP(CONCATENATE(O371," ",(P371-2)),$W$2:AA371,5,0)))</f>
        <v/>
      </c>
      <c r="Y371" s="40" t="str">
        <f>IF(H371="M",IF(P371&lt;&gt;4,"",VLOOKUP(CONCATENATE(O371," ",(P371-2)),$W$2:AA371,5,0)),IF(P371&lt;&gt;3,"",VLOOKUP(CONCATENATE(O371," ",(P371-1)),$W$2:AA371,5,0)))</f>
        <v/>
      </c>
      <c r="Z371" s="40" t="str">
        <f>IF(H371="M",IF(P371&lt;&gt;4,"",VLOOKUP(CONCATENATE(O371," ",(P371-1)),$W$2:AA371,5,0)),IF(P371&lt;&gt;3,"",VLOOKUP(CONCATENATE(O371," ",(P371)),$W$2:AA371,5,0)))</f>
        <v/>
      </c>
      <c r="AA371" s="40" t="str">
        <f t="shared" si="59"/>
        <v/>
      </c>
    </row>
    <row r="372" spans="1:27" x14ac:dyDescent="0.3">
      <c r="A372" s="78" t="str">
        <f t="shared" si="52"/>
        <v/>
      </c>
      <c r="B372" s="78" t="str">
        <f t="shared" si="53"/>
        <v/>
      </c>
      <c r="C372" s="1">
        <v>371</v>
      </c>
      <c r="E372" s="73"/>
      <c r="F372" t="str">
        <f>IF(D372="","",VLOOKUP(D372,ENTRANTS!$A$1:$H$1000,2,0))</f>
        <v/>
      </c>
      <c r="G372" t="str">
        <f>IF(D372="","",VLOOKUP(D372,ENTRANTS!$A$1:$H$1000,3,0))</f>
        <v/>
      </c>
      <c r="H372" s="1" t="str">
        <f>IF(D372="","",LEFT(VLOOKUP(D372,ENTRANTS!$A$1:$H$1000,5,0),1))</f>
        <v/>
      </c>
      <c r="I372" s="1" t="str">
        <f>IF(D372="","",COUNTIF($H$2:H372,H372))</f>
        <v/>
      </c>
      <c r="J372" s="1" t="str">
        <f>IF(D372="","",VLOOKUP(D372,ENTRANTS!$A$1:$H$1000,4,0))</f>
        <v/>
      </c>
      <c r="K372" s="1" t="str">
        <f>IF(D372="","",COUNTIF($J$2:J372,J372))</f>
        <v/>
      </c>
      <c r="L372" t="str">
        <f>IF(D372="","",VLOOKUP(D372,ENTRANTS!$A$1:$H$1000,6,0))</f>
        <v/>
      </c>
      <c r="M372" s="99" t="str">
        <f t="shared" si="56"/>
        <v/>
      </c>
      <c r="N372" s="38"/>
      <c r="O372" s="5" t="str">
        <f t="shared" si="57"/>
        <v/>
      </c>
      <c r="P372" s="6" t="str">
        <f>IF(D372="","",COUNTIF($O$2:O372,O372))</f>
        <v/>
      </c>
      <c r="Q372" s="7" t="str">
        <f t="shared" si="60"/>
        <v/>
      </c>
      <c r="R372" s="42" t="str">
        <f>IF(AND(P372=4,H372="M",NOT(L372="Unattached")),SUMIF(O$2:O372,O372,I$2:I372),"")</f>
        <v/>
      </c>
      <c r="S372" s="7" t="str">
        <f t="shared" si="61"/>
        <v/>
      </c>
      <c r="T372" s="42" t="str">
        <f>IF(AND(P372=3,H372="F",NOT(L372="Unattached")),SUMIF(O$2:O372,O372,I$2:I372),"")</f>
        <v/>
      </c>
      <c r="U372" s="8" t="str">
        <f t="shared" si="54"/>
        <v/>
      </c>
      <c r="V372" s="8" t="str">
        <f t="shared" si="58"/>
        <v/>
      </c>
      <c r="W372" s="40" t="str">
        <f t="shared" si="55"/>
        <v xml:space="preserve"> </v>
      </c>
      <c r="X372" s="40" t="str">
        <f>IF(H372="M",IF(P372&lt;&gt;4,"",VLOOKUP(CONCATENATE(O372," ",(P372-3)),$W$2:AA372,5,0)),IF(P372&lt;&gt;3,"",VLOOKUP(CONCATENATE(O372," ",(P372-2)),$W$2:AA372,5,0)))</f>
        <v/>
      </c>
      <c r="Y372" s="40" t="str">
        <f>IF(H372="M",IF(P372&lt;&gt;4,"",VLOOKUP(CONCATENATE(O372," ",(P372-2)),$W$2:AA372,5,0)),IF(P372&lt;&gt;3,"",VLOOKUP(CONCATENATE(O372," ",(P372-1)),$W$2:AA372,5,0)))</f>
        <v/>
      </c>
      <c r="Z372" s="40" t="str">
        <f>IF(H372="M",IF(P372&lt;&gt;4,"",VLOOKUP(CONCATENATE(O372," ",(P372-1)),$W$2:AA372,5,0)),IF(P372&lt;&gt;3,"",VLOOKUP(CONCATENATE(O372," ",(P372)),$W$2:AA372,5,0)))</f>
        <v/>
      </c>
      <c r="AA372" s="40" t="str">
        <f t="shared" si="59"/>
        <v/>
      </c>
    </row>
    <row r="373" spans="1:27" x14ac:dyDescent="0.3">
      <c r="A373" s="78" t="str">
        <f t="shared" si="52"/>
        <v/>
      </c>
      <c r="B373" s="78" t="str">
        <f t="shared" si="53"/>
        <v/>
      </c>
      <c r="C373" s="1">
        <v>372</v>
      </c>
      <c r="E373" s="73"/>
      <c r="F373" t="str">
        <f>IF(D373="","",VLOOKUP(D373,ENTRANTS!$A$1:$H$1000,2,0))</f>
        <v/>
      </c>
      <c r="G373" t="str">
        <f>IF(D373="","",VLOOKUP(D373,ENTRANTS!$A$1:$H$1000,3,0))</f>
        <v/>
      </c>
      <c r="H373" s="1" t="str">
        <f>IF(D373="","",LEFT(VLOOKUP(D373,ENTRANTS!$A$1:$H$1000,5,0),1))</f>
        <v/>
      </c>
      <c r="I373" s="1" t="str">
        <f>IF(D373="","",COUNTIF($H$2:H373,H373))</f>
        <v/>
      </c>
      <c r="J373" s="1" t="str">
        <f>IF(D373="","",VLOOKUP(D373,ENTRANTS!$A$1:$H$1000,4,0))</f>
        <v/>
      </c>
      <c r="K373" s="1" t="str">
        <f>IF(D373="","",COUNTIF($J$2:J373,J373))</f>
        <v/>
      </c>
      <c r="L373" t="str">
        <f>IF(D373="","",VLOOKUP(D373,ENTRANTS!$A$1:$H$1000,6,0))</f>
        <v/>
      </c>
      <c r="M373" s="99" t="str">
        <f t="shared" si="56"/>
        <v/>
      </c>
      <c r="N373" s="38"/>
      <c r="O373" s="5" t="str">
        <f t="shared" si="57"/>
        <v/>
      </c>
      <c r="P373" s="6" t="str">
        <f>IF(D373="","",COUNTIF($O$2:O373,O373))</f>
        <v/>
      </c>
      <c r="Q373" s="7" t="str">
        <f t="shared" si="60"/>
        <v/>
      </c>
      <c r="R373" s="42" t="str">
        <f>IF(AND(P373=4,H373="M",NOT(L373="Unattached")),SUMIF(O$2:O373,O373,I$2:I373),"")</f>
        <v/>
      </c>
      <c r="S373" s="7" t="str">
        <f t="shared" si="61"/>
        <v/>
      </c>
      <c r="T373" s="42" t="str">
        <f>IF(AND(P373=3,H373="F",NOT(L373="Unattached")),SUMIF(O$2:O373,O373,I$2:I373),"")</f>
        <v/>
      </c>
      <c r="U373" s="8" t="str">
        <f t="shared" si="54"/>
        <v/>
      </c>
      <c r="V373" s="8" t="str">
        <f t="shared" si="58"/>
        <v/>
      </c>
      <c r="W373" s="40" t="str">
        <f t="shared" si="55"/>
        <v xml:space="preserve"> </v>
      </c>
      <c r="X373" s="40" t="str">
        <f>IF(H373="M",IF(P373&lt;&gt;4,"",VLOOKUP(CONCATENATE(O373," ",(P373-3)),$W$2:AA373,5,0)),IF(P373&lt;&gt;3,"",VLOOKUP(CONCATENATE(O373," ",(P373-2)),$W$2:AA373,5,0)))</f>
        <v/>
      </c>
      <c r="Y373" s="40" t="str">
        <f>IF(H373="M",IF(P373&lt;&gt;4,"",VLOOKUP(CONCATENATE(O373," ",(P373-2)),$W$2:AA373,5,0)),IF(P373&lt;&gt;3,"",VLOOKUP(CONCATENATE(O373," ",(P373-1)),$W$2:AA373,5,0)))</f>
        <v/>
      </c>
      <c r="Z373" s="40" t="str">
        <f>IF(H373="M",IF(P373&lt;&gt;4,"",VLOOKUP(CONCATENATE(O373," ",(P373-1)),$W$2:AA373,5,0)),IF(P373&lt;&gt;3,"",VLOOKUP(CONCATENATE(O373," ",(P373)),$W$2:AA373,5,0)))</f>
        <v/>
      </c>
      <c r="AA373" s="40" t="str">
        <f t="shared" si="59"/>
        <v/>
      </c>
    </row>
    <row r="374" spans="1:27" x14ac:dyDescent="0.3">
      <c r="A374" s="78" t="str">
        <f t="shared" si="52"/>
        <v/>
      </c>
      <c r="B374" s="78" t="str">
        <f t="shared" si="53"/>
        <v/>
      </c>
      <c r="C374" s="1">
        <v>373</v>
      </c>
      <c r="E374" s="73"/>
      <c r="F374" t="str">
        <f>IF(D374="","",VLOOKUP(D374,ENTRANTS!$A$1:$H$1000,2,0))</f>
        <v/>
      </c>
      <c r="G374" t="str">
        <f>IF(D374="","",VLOOKUP(D374,ENTRANTS!$A$1:$H$1000,3,0))</f>
        <v/>
      </c>
      <c r="H374" s="1" t="str">
        <f>IF(D374="","",LEFT(VLOOKUP(D374,ENTRANTS!$A$1:$H$1000,5,0),1))</f>
        <v/>
      </c>
      <c r="I374" s="1" t="str">
        <f>IF(D374="","",COUNTIF($H$2:H374,H374))</f>
        <v/>
      </c>
      <c r="J374" s="1" t="str">
        <f>IF(D374="","",VLOOKUP(D374,ENTRANTS!$A$1:$H$1000,4,0))</f>
        <v/>
      </c>
      <c r="K374" s="1" t="str">
        <f>IF(D374="","",COUNTIF($J$2:J374,J374))</f>
        <v/>
      </c>
      <c r="L374" t="str">
        <f>IF(D374="","",VLOOKUP(D374,ENTRANTS!$A$1:$H$1000,6,0))</f>
        <v/>
      </c>
      <c r="M374" s="99" t="str">
        <f t="shared" si="56"/>
        <v/>
      </c>
      <c r="N374" s="38"/>
      <c r="O374" s="5" t="str">
        <f t="shared" si="57"/>
        <v/>
      </c>
      <c r="P374" s="6" t="str">
        <f>IF(D374="","",COUNTIF($O$2:O374,O374))</f>
        <v/>
      </c>
      <c r="Q374" s="7" t="str">
        <f t="shared" si="60"/>
        <v/>
      </c>
      <c r="R374" s="42" t="str">
        <f>IF(AND(P374=4,H374="M",NOT(L374="Unattached")),SUMIF(O$2:O374,O374,I$2:I374),"")</f>
        <v/>
      </c>
      <c r="S374" s="7" t="str">
        <f t="shared" si="61"/>
        <v/>
      </c>
      <c r="T374" s="42" t="str">
        <f>IF(AND(P374=3,H374="F",NOT(L374="Unattached")),SUMIF(O$2:O374,O374,I$2:I374),"")</f>
        <v/>
      </c>
      <c r="U374" s="8" t="str">
        <f t="shared" si="54"/>
        <v/>
      </c>
      <c r="V374" s="8" t="str">
        <f t="shared" si="58"/>
        <v/>
      </c>
      <c r="W374" s="40" t="str">
        <f t="shared" si="55"/>
        <v xml:space="preserve"> </v>
      </c>
      <c r="X374" s="40" t="str">
        <f>IF(H374="M",IF(P374&lt;&gt;4,"",VLOOKUP(CONCATENATE(O374," ",(P374-3)),$W$2:AA374,5,0)),IF(P374&lt;&gt;3,"",VLOOKUP(CONCATENATE(O374," ",(P374-2)),$W$2:AA374,5,0)))</f>
        <v/>
      </c>
      <c r="Y374" s="40" t="str">
        <f>IF(H374="M",IF(P374&lt;&gt;4,"",VLOOKUP(CONCATENATE(O374," ",(P374-2)),$W$2:AA374,5,0)),IF(P374&lt;&gt;3,"",VLOOKUP(CONCATENATE(O374," ",(P374-1)),$W$2:AA374,5,0)))</f>
        <v/>
      </c>
      <c r="Z374" s="40" t="str">
        <f>IF(H374="M",IF(P374&lt;&gt;4,"",VLOOKUP(CONCATENATE(O374," ",(P374-1)),$W$2:AA374,5,0)),IF(P374&lt;&gt;3,"",VLOOKUP(CONCATENATE(O374," ",(P374)),$W$2:AA374,5,0)))</f>
        <v/>
      </c>
      <c r="AA374" s="40" t="str">
        <f t="shared" si="59"/>
        <v/>
      </c>
    </row>
    <row r="375" spans="1:27" x14ac:dyDescent="0.3">
      <c r="A375" s="78" t="str">
        <f t="shared" si="52"/>
        <v/>
      </c>
      <c r="B375" s="78" t="str">
        <f t="shared" si="53"/>
        <v/>
      </c>
      <c r="C375" s="1">
        <v>374</v>
      </c>
      <c r="E375" s="73"/>
      <c r="F375" t="str">
        <f>IF(D375="","",VLOOKUP(D375,ENTRANTS!$A$1:$H$1000,2,0))</f>
        <v/>
      </c>
      <c r="G375" t="str">
        <f>IF(D375="","",VLOOKUP(D375,ENTRANTS!$A$1:$H$1000,3,0))</f>
        <v/>
      </c>
      <c r="H375" s="1" t="str">
        <f>IF(D375="","",LEFT(VLOOKUP(D375,ENTRANTS!$A$1:$H$1000,5,0),1))</f>
        <v/>
      </c>
      <c r="I375" s="1" t="str">
        <f>IF(D375="","",COUNTIF($H$2:H375,H375))</f>
        <v/>
      </c>
      <c r="J375" s="1" t="str">
        <f>IF(D375="","",VLOOKUP(D375,ENTRANTS!$A$1:$H$1000,4,0))</f>
        <v/>
      </c>
      <c r="K375" s="1" t="str">
        <f>IF(D375="","",COUNTIF($J$2:J375,J375))</f>
        <v/>
      </c>
      <c r="L375" t="str">
        <f>IF(D375="","",VLOOKUP(D375,ENTRANTS!$A$1:$H$1000,6,0))</f>
        <v/>
      </c>
      <c r="M375" s="99" t="str">
        <f t="shared" si="56"/>
        <v/>
      </c>
      <c r="N375" s="38"/>
      <c r="O375" s="5" t="str">
        <f t="shared" si="57"/>
        <v/>
      </c>
      <c r="P375" s="6" t="str">
        <f>IF(D375="","",COUNTIF($O$2:O375,O375))</f>
        <v/>
      </c>
      <c r="Q375" s="7" t="str">
        <f t="shared" si="60"/>
        <v/>
      </c>
      <c r="R375" s="42" t="str">
        <f>IF(AND(P375=4,H375="M",NOT(L375="Unattached")),SUMIF(O$2:O375,O375,I$2:I375),"")</f>
        <v/>
      </c>
      <c r="S375" s="7" t="str">
        <f t="shared" si="61"/>
        <v/>
      </c>
      <c r="T375" s="42" t="str">
        <f>IF(AND(P375=3,H375="F",NOT(L375="Unattached")),SUMIF(O$2:O375,O375,I$2:I375),"")</f>
        <v/>
      </c>
      <c r="U375" s="8" t="str">
        <f t="shared" si="54"/>
        <v/>
      </c>
      <c r="V375" s="8" t="str">
        <f t="shared" si="58"/>
        <v/>
      </c>
      <c r="W375" s="40" t="str">
        <f t="shared" si="55"/>
        <v xml:space="preserve"> </v>
      </c>
      <c r="X375" s="40" t="str">
        <f>IF(H375="M",IF(P375&lt;&gt;4,"",VLOOKUP(CONCATENATE(O375," ",(P375-3)),$W$2:AA375,5,0)),IF(P375&lt;&gt;3,"",VLOOKUP(CONCATENATE(O375," ",(P375-2)),$W$2:AA375,5,0)))</f>
        <v/>
      </c>
      <c r="Y375" s="40" t="str">
        <f>IF(H375="M",IF(P375&lt;&gt;4,"",VLOOKUP(CONCATENATE(O375," ",(P375-2)),$W$2:AA375,5,0)),IF(P375&lt;&gt;3,"",VLOOKUP(CONCATENATE(O375," ",(P375-1)),$W$2:AA375,5,0)))</f>
        <v/>
      </c>
      <c r="Z375" s="40" t="str">
        <f>IF(H375="M",IF(P375&lt;&gt;4,"",VLOOKUP(CONCATENATE(O375," ",(P375-1)),$W$2:AA375,5,0)),IF(P375&lt;&gt;3,"",VLOOKUP(CONCATENATE(O375," ",(P375)),$W$2:AA375,5,0)))</f>
        <v/>
      </c>
      <c r="AA375" s="40" t="str">
        <f t="shared" si="59"/>
        <v/>
      </c>
    </row>
    <row r="376" spans="1:27" x14ac:dyDescent="0.3">
      <c r="A376" s="78" t="str">
        <f t="shared" si="52"/>
        <v/>
      </c>
      <c r="B376" s="78" t="str">
        <f t="shared" si="53"/>
        <v/>
      </c>
      <c r="C376" s="1">
        <v>375</v>
      </c>
      <c r="E376" s="73"/>
      <c r="F376" t="str">
        <f>IF(D376="","",VLOOKUP(D376,ENTRANTS!$A$1:$H$1000,2,0))</f>
        <v/>
      </c>
      <c r="G376" t="str">
        <f>IF(D376="","",VLOOKUP(D376,ENTRANTS!$A$1:$H$1000,3,0))</f>
        <v/>
      </c>
      <c r="H376" s="1" t="str">
        <f>IF(D376="","",LEFT(VLOOKUP(D376,ENTRANTS!$A$1:$H$1000,5,0),1))</f>
        <v/>
      </c>
      <c r="I376" s="1" t="str">
        <f>IF(D376="","",COUNTIF($H$2:H376,H376))</f>
        <v/>
      </c>
      <c r="J376" s="1" t="str">
        <f>IF(D376="","",VLOOKUP(D376,ENTRANTS!$A$1:$H$1000,4,0))</f>
        <v/>
      </c>
      <c r="K376" s="1" t="str">
        <f>IF(D376="","",COUNTIF($J$2:J376,J376))</f>
        <v/>
      </c>
      <c r="L376" t="str">
        <f>IF(D376="","",VLOOKUP(D376,ENTRANTS!$A$1:$H$1000,6,0))</f>
        <v/>
      </c>
      <c r="M376" s="99" t="str">
        <f t="shared" si="56"/>
        <v/>
      </c>
      <c r="N376" s="38"/>
      <c r="O376" s="5" t="str">
        <f t="shared" si="57"/>
        <v/>
      </c>
      <c r="P376" s="6" t="str">
        <f>IF(D376="","",COUNTIF($O$2:O376,O376))</f>
        <v/>
      </c>
      <c r="Q376" s="7" t="str">
        <f t="shared" si="60"/>
        <v/>
      </c>
      <c r="R376" s="42" t="str">
        <f>IF(AND(P376=4,H376="M",NOT(L376="Unattached")),SUMIF(O$2:O376,O376,I$2:I376),"")</f>
        <v/>
      </c>
      <c r="S376" s="7" t="str">
        <f t="shared" si="61"/>
        <v/>
      </c>
      <c r="T376" s="42" t="str">
        <f>IF(AND(P376=3,H376="F",NOT(L376="Unattached")),SUMIF(O$2:O376,O376,I$2:I376),"")</f>
        <v/>
      </c>
      <c r="U376" s="8" t="str">
        <f t="shared" si="54"/>
        <v/>
      </c>
      <c r="V376" s="8" t="str">
        <f t="shared" si="58"/>
        <v/>
      </c>
      <c r="W376" s="40" t="str">
        <f t="shared" si="55"/>
        <v xml:space="preserve"> </v>
      </c>
      <c r="X376" s="40" t="str">
        <f>IF(H376="M",IF(P376&lt;&gt;4,"",VLOOKUP(CONCATENATE(O376," ",(P376-3)),$W$2:AA376,5,0)),IF(P376&lt;&gt;3,"",VLOOKUP(CONCATENATE(O376," ",(P376-2)),$W$2:AA376,5,0)))</f>
        <v/>
      </c>
      <c r="Y376" s="40" t="str">
        <f>IF(H376="M",IF(P376&lt;&gt;4,"",VLOOKUP(CONCATENATE(O376," ",(P376-2)),$W$2:AA376,5,0)),IF(P376&lt;&gt;3,"",VLOOKUP(CONCATENATE(O376," ",(P376-1)),$W$2:AA376,5,0)))</f>
        <v/>
      </c>
      <c r="Z376" s="40" t="str">
        <f>IF(H376="M",IF(P376&lt;&gt;4,"",VLOOKUP(CONCATENATE(O376," ",(P376-1)),$W$2:AA376,5,0)),IF(P376&lt;&gt;3,"",VLOOKUP(CONCATENATE(O376," ",(P376)),$W$2:AA376,5,0)))</f>
        <v/>
      </c>
      <c r="AA376" s="40" t="str">
        <f t="shared" si="59"/>
        <v/>
      </c>
    </row>
    <row r="377" spans="1:27" x14ac:dyDescent="0.3">
      <c r="A377" s="78" t="str">
        <f t="shared" si="52"/>
        <v/>
      </c>
      <c r="B377" s="78" t="str">
        <f t="shared" si="53"/>
        <v/>
      </c>
      <c r="C377" s="1">
        <v>376</v>
      </c>
      <c r="E377" s="73"/>
      <c r="F377" t="str">
        <f>IF(D377="","",VLOOKUP(D377,ENTRANTS!$A$1:$H$1000,2,0))</f>
        <v/>
      </c>
      <c r="G377" t="str">
        <f>IF(D377="","",VLOOKUP(D377,ENTRANTS!$A$1:$H$1000,3,0))</f>
        <v/>
      </c>
      <c r="H377" s="1" t="str">
        <f>IF(D377="","",LEFT(VLOOKUP(D377,ENTRANTS!$A$1:$H$1000,5,0),1))</f>
        <v/>
      </c>
      <c r="I377" s="1" t="str">
        <f>IF(D377="","",COUNTIF($H$2:H377,H377))</f>
        <v/>
      </c>
      <c r="J377" s="1" t="str">
        <f>IF(D377="","",VLOOKUP(D377,ENTRANTS!$A$1:$H$1000,4,0))</f>
        <v/>
      </c>
      <c r="K377" s="1" t="str">
        <f>IF(D377="","",COUNTIF($J$2:J377,J377))</f>
        <v/>
      </c>
      <c r="L377" t="str">
        <f>IF(D377="","",VLOOKUP(D377,ENTRANTS!$A$1:$H$1000,6,0))</f>
        <v/>
      </c>
      <c r="M377" s="99" t="str">
        <f t="shared" si="56"/>
        <v/>
      </c>
      <c r="N377" s="38"/>
      <c r="O377" s="5" t="str">
        <f t="shared" si="57"/>
        <v/>
      </c>
      <c r="P377" s="6" t="str">
        <f>IF(D377="","",COUNTIF($O$2:O377,O377))</f>
        <v/>
      </c>
      <c r="Q377" s="7" t="str">
        <f t="shared" si="60"/>
        <v/>
      </c>
      <c r="R377" s="42" t="str">
        <f>IF(AND(P377=4,H377="M",NOT(L377="Unattached")),SUMIF(O$2:O377,O377,I$2:I377),"")</f>
        <v/>
      </c>
      <c r="S377" s="7" t="str">
        <f t="shared" si="61"/>
        <v/>
      </c>
      <c r="T377" s="42" t="str">
        <f>IF(AND(P377=3,H377="F",NOT(L377="Unattached")),SUMIF(O$2:O377,O377,I$2:I377),"")</f>
        <v/>
      </c>
      <c r="U377" s="8" t="str">
        <f t="shared" si="54"/>
        <v/>
      </c>
      <c r="V377" s="8" t="str">
        <f t="shared" si="58"/>
        <v/>
      </c>
      <c r="W377" s="40" t="str">
        <f t="shared" si="55"/>
        <v xml:space="preserve"> </v>
      </c>
      <c r="X377" s="40" t="str">
        <f>IF(H377="M",IF(P377&lt;&gt;4,"",VLOOKUP(CONCATENATE(O377," ",(P377-3)),$W$2:AA377,5,0)),IF(P377&lt;&gt;3,"",VLOOKUP(CONCATENATE(O377," ",(P377-2)),$W$2:AA377,5,0)))</f>
        <v/>
      </c>
      <c r="Y377" s="40" t="str">
        <f>IF(H377="M",IF(P377&lt;&gt;4,"",VLOOKUP(CONCATENATE(O377," ",(P377-2)),$W$2:AA377,5,0)),IF(P377&lt;&gt;3,"",VLOOKUP(CONCATENATE(O377," ",(P377-1)),$W$2:AA377,5,0)))</f>
        <v/>
      </c>
      <c r="Z377" s="40" t="str">
        <f>IF(H377="M",IF(P377&lt;&gt;4,"",VLOOKUP(CONCATENATE(O377," ",(P377-1)),$W$2:AA377,5,0)),IF(P377&lt;&gt;3,"",VLOOKUP(CONCATENATE(O377," ",(P377)),$W$2:AA377,5,0)))</f>
        <v/>
      </c>
      <c r="AA377" s="40" t="str">
        <f t="shared" si="59"/>
        <v/>
      </c>
    </row>
    <row r="378" spans="1:27" x14ac:dyDescent="0.3">
      <c r="A378" s="78" t="str">
        <f t="shared" si="52"/>
        <v/>
      </c>
      <c r="B378" s="78" t="str">
        <f t="shared" si="53"/>
        <v/>
      </c>
      <c r="C378" s="1">
        <v>377</v>
      </c>
      <c r="E378" s="73"/>
      <c r="F378" t="str">
        <f>IF(D378="","",VLOOKUP(D378,ENTRANTS!$A$1:$H$1000,2,0))</f>
        <v/>
      </c>
      <c r="G378" t="str">
        <f>IF(D378="","",VLOOKUP(D378,ENTRANTS!$A$1:$H$1000,3,0))</f>
        <v/>
      </c>
      <c r="H378" s="1" t="str">
        <f>IF(D378="","",LEFT(VLOOKUP(D378,ENTRANTS!$A$1:$H$1000,5,0),1))</f>
        <v/>
      </c>
      <c r="I378" s="1" t="str">
        <f>IF(D378="","",COUNTIF($H$2:H378,H378))</f>
        <v/>
      </c>
      <c r="J378" s="1" t="str">
        <f>IF(D378="","",VLOOKUP(D378,ENTRANTS!$A$1:$H$1000,4,0))</f>
        <v/>
      </c>
      <c r="K378" s="1" t="str">
        <f>IF(D378="","",COUNTIF($J$2:J378,J378))</f>
        <v/>
      </c>
      <c r="L378" t="str">
        <f>IF(D378="","",VLOOKUP(D378,ENTRANTS!$A$1:$H$1000,6,0))</f>
        <v/>
      </c>
      <c r="M378" s="99" t="str">
        <f t="shared" si="56"/>
        <v/>
      </c>
      <c r="N378" s="38"/>
      <c r="O378" s="5" t="str">
        <f t="shared" si="57"/>
        <v/>
      </c>
      <c r="P378" s="6" t="str">
        <f>IF(D378="","",COUNTIF($O$2:O378,O378))</f>
        <v/>
      </c>
      <c r="Q378" s="7" t="str">
        <f t="shared" si="60"/>
        <v/>
      </c>
      <c r="R378" s="42" t="str">
        <f>IF(AND(P378=4,H378="M",NOT(L378="Unattached")),SUMIF(O$2:O378,O378,I$2:I378),"")</f>
        <v/>
      </c>
      <c r="S378" s="7" t="str">
        <f t="shared" si="61"/>
        <v/>
      </c>
      <c r="T378" s="42" t="str">
        <f>IF(AND(P378=3,H378="F",NOT(L378="Unattached")),SUMIF(O$2:O378,O378,I$2:I378),"")</f>
        <v/>
      </c>
      <c r="U378" s="8" t="str">
        <f t="shared" si="54"/>
        <v/>
      </c>
      <c r="V378" s="8" t="str">
        <f t="shared" si="58"/>
        <v/>
      </c>
      <c r="W378" s="40" t="str">
        <f t="shared" si="55"/>
        <v xml:space="preserve"> </v>
      </c>
      <c r="X378" s="40" t="str">
        <f>IF(H378="M",IF(P378&lt;&gt;4,"",VLOOKUP(CONCATENATE(O378," ",(P378-3)),$W$2:AA378,5,0)),IF(P378&lt;&gt;3,"",VLOOKUP(CONCATENATE(O378," ",(P378-2)),$W$2:AA378,5,0)))</f>
        <v/>
      </c>
      <c r="Y378" s="40" t="str">
        <f>IF(H378="M",IF(P378&lt;&gt;4,"",VLOOKUP(CONCATENATE(O378," ",(P378-2)),$W$2:AA378,5,0)),IF(P378&lt;&gt;3,"",VLOOKUP(CONCATENATE(O378," ",(P378-1)),$W$2:AA378,5,0)))</f>
        <v/>
      </c>
      <c r="Z378" s="40" t="str">
        <f>IF(H378="M",IF(P378&lt;&gt;4,"",VLOOKUP(CONCATENATE(O378," ",(P378-1)),$W$2:AA378,5,0)),IF(P378&lt;&gt;3,"",VLOOKUP(CONCATENATE(O378," ",(P378)),$W$2:AA378,5,0)))</f>
        <v/>
      </c>
      <c r="AA378" s="40" t="str">
        <f t="shared" si="59"/>
        <v/>
      </c>
    </row>
    <row r="379" spans="1:27" x14ac:dyDescent="0.3">
      <c r="A379" s="78" t="str">
        <f t="shared" si="52"/>
        <v/>
      </c>
      <c r="B379" s="78" t="str">
        <f t="shared" si="53"/>
        <v/>
      </c>
      <c r="C379" s="1">
        <v>378</v>
      </c>
      <c r="E379" s="73"/>
      <c r="F379" t="str">
        <f>IF(D379="","",VLOOKUP(D379,ENTRANTS!$A$1:$H$1000,2,0))</f>
        <v/>
      </c>
      <c r="G379" t="str">
        <f>IF(D379="","",VLOOKUP(D379,ENTRANTS!$A$1:$H$1000,3,0))</f>
        <v/>
      </c>
      <c r="H379" s="1" t="str">
        <f>IF(D379="","",LEFT(VLOOKUP(D379,ENTRANTS!$A$1:$H$1000,5,0),1))</f>
        <v/>
      </c>
      <c r="I379" s="1" t="str">
        <f>IF(D379="","",COUNTIF($H$2:H379,H379))</f>
        <v/>
      </c>
      <c r="J379" s="1" t="str">
        <f>IF(D379="","",VLOOKUP(D379,ENTRANTS!$A$1:$H$1000,4,0))</f>
        <v/>
      </c>
      <c r="K379" s="1" t="str">
        <f>IF(D379="","",COUNTIF($J$2:J379,J379))</f>
        <v/>
      </c>
      <c r="L379" t="str">
        <f>IF(D379="","",VLOOKUP(D379,ENTRANTS!$A$1:$H$1000,6,0))</f>
        <v/>
      </c>
      <c r="M379" s="99" t="str">
        <f t="shared" si="56"/>
        <v/>
      </c>
      <c r="N379" s="38"/>
      <c r="O379" s="5" t="str">
        <f t="shared" si="57"/>
        <v/>
      </c>
      <c r="P379" s="6" t="str">
        <f>IF(D379="","",COUNTIF($O$2:O379,O379))</f>
        <v/>
      </c>
      <c r="Q379" s="7" t="str">
        <f t="shared" si="60"/>
        <v/>
      </c>
      <c r="R379" s="42" t="str">
        <f>IF(AND(P379=4,H379="M",NOT(L379="Unattached")),SUMIF(O$2:O379,O379,I$2:I379),"")</f>
        <v/>
      </c>
      <c r="S379" s="7" t="str">
        <f t="shared" si="61"/>
        <v/>
      </c>
      <c r="T379" s="42" t="str">
        <f>IF(AND(P379=3,H379="F",NOT(L379="Unattached")),SUMIF(O$2:O379,O379,I$2:I379),"")</f>
        <v/>
      </c>
      <c r="U379" s="8" t="str">
        <f t="shared" si="54"/>
        <v/>
      </c>
      <c r="V379" s="8" t="str">
        <f t="shared" si="58"/>
        <v/>
      </c>
      <c r="W379" s="40" t="str">
        <f t="shared" si="55"/>
        <v xml:space="preserve"> </v>
      </c>
      <c r="X379" s="40" t="str">
        <f>IF(H379="M",IF(P379&lt;&gt;4,"",VLOOKUP(CONCATENATE(O379," ",(P379-3)),$W$2:AA379,5,0)),IF(P379&lt;&gt;3,"",VLOOKUP(CONCATENATE(O379," ",(P379-2)),$W$2:AA379,5,0)))</f>
        <v/>
      </c>
      <c r="Y379" s="40" t="str">
        <f>IF(H379="M",IF(P379&lt;&gt;4,"",VLOOKUP(CONCATENATE(O379," ",(P379-2)),$W$2:AA379,5,0)),IF(P379&lt;&gt;3,"",VLOOKUP(CONCATENATE(O379," ",(P379-1)),$W$2:AA379,5,0)))</f>
        <v/>
      </c>
      <c r="Z379" s="40" t="str">
        <f>IF(H379="M",IF(P379&lt;&gt;4,"",VLOOKUP(CONCATENATE(O379," ",(P379-1)),$W$2:AA379,5,0)),IF(P379&lt;&gt;3,"",VLOOKUP(CONCATENATE(O379," ",(P379)),$W$2:AA379,5,0)))</f>
        <v/>
      </c>
      <c r="AA379" s="40" t="str">
        <f t="shared" si="59"/>
        <v/>
      </c>
    </row>
    <row r="380" spans="1:27" x14ac:dyDescent="0.3">
      <c r="A380" s="78" t="str">
        <f t="shared" si="52"/>
        <v/>
      </c>
      <c r="B380" s="78" t="str">
        <f t="shared" si="53"/>
        <v/>
      </c>
      <c r="C380" s="1">
        <v>379</v>
      </c>
      <c r="E380" s="73"/>
      <c r="F380" t="str">
        <f>IF(D380="","",VLOOKUP(D380,ENTRANTS!$A$1:$H$1000,2,0))</f>
        <v/>
      </c>
      <c r="G380" t="str">
        <f>IF(D380="","",VLOOKUP(D380,ENTRANTS!$A$1:$H$1000,3,0))</f>
        <v/>
      </c>
      <c r="H380" s="1" t="str">
        <f>IF(D380="","",LEFT(VLOOKUP(D380,ENTRANTS!$A$1:$H$1000,5,0),1))</f>
        <v/>
      </c>
      <c r="I380" s="1" t="str">
        <f>IF(D380="","",COUNTIF($H$2:H380,H380))</f>
        <v/>
      </c>
      <c r="J380" s="1" t="str">
        <f>IF(D380="","",VLOOKUP(D380,ENTRANTS!$A$1:$H$1000,4,0))</f>
        <v/>
      </c>
      <c r="K380" s="1" t="str">
        <f>IF(D380="","",COUNTIF($J$2:J380,J380))</f>
        <v/>
      </c>
      <c r="L380" t="str">
        <f>IF(D380="","",VLOOKUP(D380,ENTRANTS!$A$1:$H$1000,6,0))</f>
        <v/>
      </c>
      <c r="M380" s="99" t="str">
        <f t="shared" si="56"/>
        <v/>
      </c>
      <c r="N380" s="38"/>
      <c r="O380" s="5" t="str">
        <f t="shared" si="57"/>
        <v/>
      </c>
      <c r="P380" s="6" t="str">
        <f>IF(D380="","",COUNTIF($O$2:O380,O380))</f>
        <v/>
      </c>
      <c r="Q380" s="7" t="str">
        <f t="shared" si="60"/>
        <v/>
      </c>
      <c r="R380" s="42" t="str">
        <f>IF(AND(P380=4,H380="M",NOT(L380="Unattached")),SUMIF(O$2:O380,O380,I$2:I380),"")</f>
        <v/>
      </c>
      <c r="S380" s="7" t="str">
        <f t="shared" si="61"/>
        <v/>
      </c>
      <c r="T380" s="42" t="str">
        <f>IF(AND(P380=3,H380="F",NOT(L380="Unattached")),SUMIF(O$2:O380,O380,I$2:I380),"")</f>
        <v/>
      </c>
      <c r="U380" s="8" t="str">
        <f t="shared" si="54"/>
        <v/>
      </c>
      <c r="V380" s="8" t="str">
        <f t="shared" si="58"/>
        <v/>
      </c>
      <c r="W380" s="40" t="str">
        <f t="shared" si="55"/>
        <v xml:space="preserve"> </v>
      </c>
      <c r="X380" s="40" t="str">
        <f>IF(H380="M",IF(P380&lt;&gt;4,"",VLOOKUP(CONCATENATE(O380," ",(P380-3)),$W$2:AA380,5,0)),IF(P380&lt;&gt;3,"",VLOOKUP(CONCATENATE(O380," ",(P380-2)),$W$2:AA380,5,0)))</f>
        <v/>
      </c>
      <c r="Y380" s="40" t="str">
        <f>IF(H380="M",IF(P380&lt;&gt;4,"",VLOOKUP(CONCATENATE(O380," ",(P380-2)),$W$2:AA380,5,0)),IF(P380&lt;&gt;3,"",VLOOKUP(CONCATENATE(O380," ",(P380-1)),$W$2:AA380,5,0)))</f>
        <v/>
      </c>
      <c r="Z380" s="40" t="str">
        <f>IF(H380="M",IF(P380&lt;&gt;4,"",VLOOKUP(CONCATENATE(O380," ",(P380-1)),$W$2:AA380,5,0)),IF(P380&lt;&gt;3,"",VLOOKUP(CONCATENATE(O380," ",(P380)),$W$2:AA380,5,0)))</f>
        <v/>
      </c>
      <c r="AA380" s="40" t="str">
        <f t="shared" si="59"/>
        <v/>
      </c>
    </row>
    <row r="381" spans="1:27" x14ac:dyDescent="0.3">
      <c r="A381" s="78" t="str">
        <f t="shared" si="52"/>
        <v/>
      </c>
      <c r="B381" s="78" t="str">
        <f t="shared" si="53"/>
        <v/>
      </c>
      <c r="C381" s="1">
        <v>380</v>
      </c>
      <c r="E381" s="73"/>
      <c r="F381" t="str">
        <f>IF(D381="","",VLOOKUP(D381,ENTRANTS!$A$1:$H$1000,2,0))</f>
        <v/>
      </c>
      <c r="G381" t="str">
        <f>IF(D381="","",VLOOKUP(D381,ENTRANTS!$A$1:$H$1000,3,0))</f>
        <v/>
      </c>
      <c r="H381" s="1" t="str">
        <f>IF(D381="","",LEFT(VLOOKUP(D381,ENTRANTS!$A$1:$H$1000,5,0),1))</f>
        <v/>
      </c>
      <c r="I381" s="1" t="str">
        <f>IF(D381="","",COUNTIF($H$2:H381,H381))</f>
        <v/>
      </c>
      <c r="J381" s="1" t="str">
        <f>IF(D381="","",VLOOKUP(D381,ENTRANTS!$A$1:$H$1000,4,0))</f>
        <v/>
      </c>
      <c r="K381" s="1" t="str">
        <f>IF(D381="","",COUNTIF($J$2:J381,J381))</f>
        <v/>
      </c>
      <c r="L381" t="str">
        <f>IF(D381="","",VLOOKUP(D381,ENTRANTS!$A$1:$H$1000,6,0))</f>
        <v/>
      </c>
      <c r="M381" s="99" t="str">
        <f t="shared" si="56"/>
        <v/>
      </c>
      <c r="N381" s="38"/>
      <c r="O381" s="5" t="str">
        <f t="shared" si="57"/>
        <v/>
      </c>
      <c r="P381" s="6" t="str">
        <f>IF(D381="","",COUNTIF($O$2:O381,O381))</f>
        <v/>
      </c>
      <c r="Q381" s="7" t="str">
        <f t="shared" si="60"/>
        <v/>
      </c>
      <c r="R381" s="42" t="str">
        <f>IF(AND(P381=4,H381="M",NOT(L381="Unattached")),SUMIF(O$2:O381,O381,I$2:I381),"")</f>
        <v/>
      </c>
      <c r="S381" s="7" t="str">
        <f t="shared" si="61"/>
        <v/>
      </c>
      <c r="T381" s="42" t="str">
        <f>IF(AND(P381=3,H381="F",NOT(L381="Unattached")),SUMIF(O$2:O381,O381,I$2:I381),"")</f>
        <v/>
      </c>
      <c r="U381" s="8" t="str">
        <f t="shared" si="54"/>
        <v/>
      </c>
      <c r="V381" s="8" t="str">
        <f t="shared" si="58"/>
        <v/>
      </c>
      <c r="W381" s="40" t="str">
        <f t="shared" si="55"/>
        <v xml:space="preserve"> </v>
      </c>
      <c r="X381" s="40" t="str">
        <f>IF(H381="M",IF(P381&lt;&gt;4,"",VLOOKUP(CONCATENATE(O381," ",(P381-3)),$W$2:AA381,5,0)),IF(P381&lt;&gt;3,"",VLOOKUP(CONCATENATE(O381," ",(P381-2)),$W$2:AA381,5,0)))</f>
        <v/>
      </c>
      <c r="Y381" s="40" t="str">
        <f>IF(H381="M",IF(P381&lt;&gt;4,"",VLOOKUP(CONCATENATE(O381," ",(P381-2)),$W$2:AA381,5,0)),IF(P381&lt;&gt;3,"",VLOOKUP(CONCATENATE(O381," ",(P381-1)),$W$2:AA381,5,0)))</f>
        <v/>
      </c>
      <c r="Z381" s="40" t="str">
        <f>IF(H381="M",IF(P381&lt;&gt;4,"",VLOOKUP(CONCATENATE(O381," ",(P381-1)),$W$2:AA381,5,0)),IF(P381&lt;&gt;3,"",VLOOKUP(CONCATENATE(O381," ",(P381)),$W$2:AA381,5,0)))</f>
        <v/>
      </c>
      <c r="AA381" s="40" t="str">
        <f t="shared" si="59"/>
        <v/>
      </c>
    </row>
    <row r="382" spans="1:27" x14ac:dyDescent="0.3">
      <c r="A382" s="78" t="str">
        <f t="shared" si="52"/>
        <v/>
      </c>
      <c r="B382" s="78" t="str">
        <f t="shared" si="53"/>
        <v/>
      </c>
      <c r="C382" s="1">
        <v>381</v>
      </c>
      <c r="E382" s="73"/>
      <c r="F382" t="str">
        <f>IF(D382="","",VLOOKUP(D382,ENTRANTS!$A$1:$H$1000,2,0))</f>
        <v/>
      </c>
      <c r="G382" t="str">
        <f>IF(D382="","",VLOOKUP(D382,ENTRANTS!$A$1:$H$1000,3,0))</f>
        <v/>
      </c>
      <c r="H382" s="1" t="str">
        <f>IF(D382="","",LEFT(VLOOKUP(D382,ENTRANTS!$A$1:$H$1000,5,0),1))</f>
        <v/>
      </c>
      <c r="I382" s="1" t="str">
        <f>IF(D382="","",COUNTIF($H$2:H382,H382))</f>
        <v/>
      </c>
      <c r="J382" s="1" t="str">
        <f>IF(D382="","",VLOOKUP(D382,ENTRANTS!$A$1:$H$1000,4,0))</f>
        <v/>
      </c>
      <c r="K382" s="1" t="str">
        <f>IF(D382="","",COUNTIF($J$2:J382,J382))</f>
        <v/>
      </c>
      <c r="L382" t="str">
        <f>IF(D382="","",VLOOKUP(D382,ENTRANTS!$A$1:$H$1000,6,0))</f>
        <v/>
      </c>
      <c r="M382" s="99" t="str">
        <f t="shared" si="56"/>
        <v/>
      </c>
      <c r="N382" s="38"/>
      <c r="O382" s="5" t="str">
        <f t="shared" si="57"/>
        <v/>
      </c>
      <c r="P382" s="6" t="str">
        <f>IF(D382="","",COUNTIF($O$2:O382,O382))</f>
        <v/>
      </c>
      <c r="Q382" s="7" t="str">
        <f t="shared" si="60"/>
        <v/>
      </c>
      <c r="R382" s="42" t="str">
        <f>IF(AND(P382=4,H382="M",NOT(L382="Unattached")),SUMIF(O$2:O382,O382,I$2:I382),"")</f>
        <v/>
      </c>
      <c r="S382" s="7" t="str">
        <f t="shared" si="61"/>
        <v/>
      </c>
      <c r="T382" s="42" t="str">
        <f>IF(AND(P382=3,H382="F",NOT(L382="Unattached")),SUMIF(O$2:O382,O382,I$2:I382),"")</f>
        <v/>
      </c>
      <c r="U382" s="8" t="str">
        <f t="shared" si="54"/>
        <v/>
      </c>
      <c r="V382" s="8" t="str">
        <f t="shared" si="58"/>
        <v/>
      </c>
      <c r="W382" s="40" t="str">
        <f t="shared" si="55"/>
        <v xml:space="preserve"> </v>
      </c>
      <c r="X382" s="40" t="str">
        <f>IF(H382="M",IF(P382&lt;&gt;4,"",VLOOKUP(CONCATENATE(O382," ",(P382-3)),$W$2:AA382,5,0)),IF(P382&lt;&gt;3,"",VLOOKUP(CONCATENATE(O382," ",(P382-2)),$W$2:AA382,5,0)))</f>
        <v/>
      </c>
      <c r="Y382" s="40" t="str">
        <f>IF(H382="M",IF(P382&lt;&gt;4,"",VLOOKUP(CONCATENATE(O382," ",(P382-2)),$W$2:AA382,5,0)),IF(P382&lt;&gt;3,"",VLOOKUP(CONCATENATE(O382," ",(P382-1)),$W$2:AA382,5,0)))</f>
        <v/>
      </c>
      <c r="Z382" s="40" t="str">
        <f>IF(H382="M",IF(P382&lt;&gt;4,"",VLOOKUP(CONCATENATE(O382," ",(P382-1)),$W$2:AA382,5,0)),IF(P382&lt;&gt;3,"",VLOOKUP(CONCATENATE(O382," ",(P382)),$W$2:AA382,5,0)))</f>
        <v/>
      </c>
      <c r="AA382" s="40" t="str">
        <f t="shared" si="59"/>
        <v/>
      </c>
    </row>
    <row r="383" spans="1:27" x14ac:dyDescent="0.3">
      <c r="A383" s="78" t="str">
        <f t="shared" si="52"/>
        <v/>
      </c>
      <c r="B383" s="78" t="str">
        <f t="shared" si="53"/>
        <v/>
      </c>
      <c r="C383" s="1">
        <v>382</v>
      </c>
      <c r="E383" s="73"/>
      <c r="F383" t="str">
        <f>IF(D383="","",VLOOKUP(D383,ENTRANTS!$A$1:$H$1000,2,0))</f>
        <v/>
      </c>
      <c r="G383" t="str">
        <f>IF(D383="","",VLOOKUP(D383,ENTRANTS!$A$1:$H$1000,3,0))</f>
        <v/>
      </c>
      <c r="H383" s="1" t="str">
        <f>IF(D383="","",LEFT(VLOOKUP(D383,ENTRANTS!$A$1:$H$1000,5,0),1))</f>
        <v/>
      </c>
      <c r="I383" s="1" t="str">
        <f>IF(D383="","",COUNTIF($H$2:H383,H383))</f>
        <v/>
      </c>
      <c r="J383" s="1" t="str">
        <f>IF(D383="","",VLOOKUP(D383,ENTRANTS!$A$1:$H$1000,4,0))</f>
        <v/>
      </c>
      <c r="K383" s="1" t="str">
        <f>IF(D383="","",COUNTIF($J$2:J383,J383))</f>
        <v/>
      </c>
      <c r="L383" t="str">
        <f>IF(D383="","",VLOOKUP(D383,ENTRANTS!$A$1:$H$1000,6,0))</f>
        <v/>
      </c>
      <c r="M383" s="99" t="str">
        <f t="shared" si="56"/>
        <v/>
      </c>
      <c r="N383" s="38"/>
      <c r="O383" s="5" t="str">
        <f t="shared" si="57"/>
        <v/>
      </c>
      <c r="P383" s="6" t="str">
        <f>IF(D383="","",COUNTIF($O$2:O383,O383))</f>
        <v/>
      </c>
      <c r="Q383" s="7" t="str">
        <f t="shared" si="60"/>
        <v/>
      </c>
      <c r="R383" s="42" t="str">
        <f>IF(AND(P383=4,H383="M",NOT(L383="Unattached")),SUMIF(O$2:O383,O383,I$2:I383),"")</f>
        <v/>
      </c>
      <c r="S383" s="7" t="str">
        <f t="shared" si="61"/>
        <v/>
      </c>
      <c r="T383" s="42" t="str">
        <f>IF(AND(P383=3,H383="F",NOT(L383="Unattached")),SUMIF(O$2:O383,O383,I$2:I383),"")</f>
        <v/>
      </c>
      <c r="U383" s="8" t="str">
        <f t="shared" si="54"/>
        <v/>
      </c>
      <c r="V383" s="8" t="str">
        <f t="shared" si="58"/>
        <v/>
      </c>
      <c r="W383" s="40" t="str">
        <f t="shared" si="55"/>
        <v xml:space="preserve"> </v>
      </c>
      <c r="X383" s="40" t="str">
        <f>IF(H383="M",IF(P383&lt;&gt;4,"",VLOOKUP(CONCATENATE(O383," ",(P383-3)),$W$2:AA383,5,0)),IF(P383&lt;&gt;3,"",VLOOKUP(CONCATENATE(O383," ",(P383-2)),$W$2:AA383,5,0)))</f>
        <v/>
      </c>
      <c r="Y383" s="40" t="str">
        <f>IF(H383="M",IF(P383&lt;&gt;4,"",VLOOKUP(CONCATENATE(O383," ",(P383-2)),$W$2:AA383,5,0)),IF(P383&lt;&gt;3,"",VLOOKUP(CONCATENATE(O383," ",(P383-1)),$W$2:AA383,5,0)))</f>
        <v/>
      </c>
      <c r="Z383" s="40" t="str">
        <f>IF(H383="M",IF(P383&lt;&gt;4,"",VLOOKUP(CONCATENATE(O383," ",(P383-1)),$W$2:AA383,5,0)),IF(P383&lt;&gt;3,"",VLOOKUP(CONCATENATE(O383," ",(P383)),$W$2:AA383,5,0)))</f>
        <v/>
      </c>
      <c r="AA383" s="40" t="str">
        <f t="shared" si="59"/>
        <v/>
      </c>
    </row>
    <row r="384" spans="1:27" x14ac:dyDescent="0.3">
      <c r="A384" s="78" t="str">
        <f t="shared" si="52"/>
        <v/>
      </c>
      <c r="B384" s="78" t="str">
        <f t="shared" si="53"/>
        <v/>
      </c>
      <c r="C384" s="1">
        <v>383</v>
      </c>
      <c r="E384" s="73"/>
      <c r="F384" t="str">
        <f>IF(D384="","",VLOOKUP(D384,ENTRANTS!$A$1:$H$1000,2,0))</f>
        <v/>
      </c>
      <c r="G384" t="str">
        <f>IF(D384="","",VLOOKUP(D384,ENTRANTS!$A$1:$H$1000,3,0))</f>
        <v/>
      </c>
      <c r="H384" s="1" t="str">
        <f>IF(D384="","",LEFT(VLOOKUP(D384,ENTRANTS!$A$1:$H$1000,5,0),1))</f>
        <v/>
      </c>
      <c r="I384" s="1" t="str">
        <f>IF(D384="","",COUNTIF($H$2:H384,H384))</f>
        <v/>
      </c>
      <c r="J384" s="1" t="str">
        <f>IF(D384="","",VLOOKUP(D384,ENTRANTS!$A$1:$H$1000,4,0))</f>
        <v/>
      </c>
      <c r="K384" s="1" t="str">
        <f>IF(D384="","",COUNTIF($J$2:J384,J384))</f>
        <v/>
      </c>
      <c r="L384" t="str">
        <f>IF(D384="","",VLOOKUP(D384,ENTRANTS!$A$1:$H$1000,6,0))</f>
        <v/>
      </c>
      <c r="M384" s="99" t="str">
        <f t="shared" si="56"/>
        <v/>
      </c>
      <c r="N384" s="38"/>
      <c r="O384" s="5" t="str">
        <f t="shared" si="57"/>
        <v/>
      </c>
      <c r="P384" s="6" t="str">
        <f>IF(D384="","",COUNTIF($O$2:O384,O384))</f>
        <v/>
      </c>
      <c r="Q384" s="7" t="str">
        <f t="shared" si="60"/>
        <v/>
      </c>
      <c r="R384" s="42" t="str">
        <f>IF(AND(P384=4,H384="M",NOT(L384="Unattached")),SUMIF(O$2:O384,O384,I$2:I384),"")</f>
        <v/>
      </c>
      <c r="S384" s="7" t="str">
        <f t="shared" si="61"/>
        <v/>
      </c>
      <c r="T384" s="42" t="str">
        <f>IF(AND(P384=3,H384="F",NOT(L384="Unattached")),SUMIF(O$2:O384,O384,I$2:I384),"")</f>
        <v/>
      </c>
      <c r="U384" s="8" t="str">
        <f t="shared" si="54"/>
        <v/>
      </c>
      <c r="V384" s="8" t="str">
        <f t="shared" si="58"/>
        <v/>
      </c>
      <c r="W384" s="40" t="str">
        <f t="shared" si="55"/>
        <v xml:space="preserve"> </v>
      </c>
      <c r="X384" s="40" t="str">
        <f>IF(H384="M",IF(P384&lt;&gt;4,"",VLOOKUP(CONCATENATE(O384," ",(P384-3)),$W$2:AA384,5,0)),IF(P384&lt;&gt;3,"",VLOOKUP(CONCATENATE(O384," ",(P384-2)),$W$2:AA384,5,0)))</f>
        <v/>
      </c>
      <c r="Y384" s="40" t="str">
        <f>IF(H384="M",IF(P384&lt;&gt;4,"",VLOOKUP(CONCATENATE(O384," ",(P384-2)),$W$2:AA384,5,0)),IF(P384&lt;&gt;3,"",VLOOKUP(CONCATENATE(O384," ",(P384-1)),$W$2:AA384,5,0)))</f>
        <v/>
      </c>
      <c r="Z384" s="40" t="str">
        <f>IF(H384="M",IF(P384&lt;&gt;4,"",VLOOKUP(CONCATENATE(O384," ",(P384-1)),$W$2:AA384,5,0)),IF(P384&lt;&gt;3,"",VLOOKUP(CONCATENATE(O384," ",(P384)),$W$2:AA384,5,0)))</f>
        <v/>
      </c>
      <c r="AA384" s="40" t="str">
        <f t="shared" si="59"/>
        <v/>
      </c>
    </row>
    <row r="385" spans="1:27" x14ac:dyDescent="0.3">
      <c r="A385" s="78" t="str">
        <f t="shared" si="52"/>
        <v/>
      </c>
      <c r="B385" s="78" t="str">
        <f t="shared" si="53"/>
        <v/>
      </c>
      <c r="C385" s="1">
        <v>384</v>
      </c>
      <c r="E385" s="73"/>
      <c r="F385" t="str">
        <f>IF(D385="","",VLOOKUP(D385,ENTRANTS!$A$1:$H$1000,2,0))</f>
        <v/>
      </c>
      <c r="G385" t="str">
        <f>IF(D385="","",VLOOKUP(D385,ENTRANTS!$A$1:$H$1000,3,0))</f>
        <v/>
      </c>
      <c r="H385" s="1" t="str">
        <f>IF(D385="","",LEFT(VLOOKUP(D385,ENTRANTS!$A$1:$H$1000,5,0),1))</f>
        <v/>
      </c>
      <c r="I385" s="1" t="str">
        <f>IF(D385="","",COUNTIF($H$2:H385,H385))</f>
        <v/>
      </c>
      <c r="J385" s="1" t="str">
        <f>IF(D385="","",VLOOKUP(D385,ENTRANTS!$A$1:$H$1000,4,0))</f>
        <v/>
      </c>
      <c r="K385" s="1" t="str">
        <f>IF(D385="","",COUNTIF($J$2:J385,J385))</f>
        <v/>
      </c>
      <c r="L385" t="str">
        <f>IF(D385="","",VLOOKUP(D385,ENTRANTS!$A$1:$H$1000,6,0))</f>
        <v/>
      </c>
      <c r="M385" s="99" t="str">
        <f t="shared" si="56"/>
        <v/>
      </c>
      <c r="N385" s="38"/>
      <c r="O385" s="5" t="str">
        <f t="shared" si="57"/>
        <v/>
      </c>
      <c r="P385" s="6" t="str">
        <f>IF(D385="","",COUNTIF($O$2:O385,O385))</f>
        <v/>
      </c>
      <c r="Q385" s="7" t="str">
        <f t="shared" si="60"/>
        <v/>
      </c>
      <c r="R385" s="42" t="str">
        <f>IF(AND(P385=4,H385="M",NOT(L385="Unattached")),SUMIF(O$2:O385,O385,I$2:I385),"")</f>
        <v/>
      </c>
      <c r="S385" s="7" t="str">
        <f t="shared" si="61"/>
        <v/>
      </c>
      <c r="T385" s="42" t="str">
        <f>IF(AND(P385=3,H385="F",NOT(L385="Unattached")),SUMIF(O$2:O385,O385,I$2:I385),"")</f>
        <v/>
      </c>
      <c r="U385" s="8" t="str">
        <f t="shared" si="54"/>
        <v/>
      </c>
      <c r="V385" s="8" t="str">
        <f t="shared" si="58"/>
        <v/>
      </c>
      <c r="W385" s="40" t="str">
        <f t="shared" si="55"/>
        <v xml:space="preserve"> </v>
      </c>
      <c r="X385" s="40" t="str">
        <f>IF(H385="M",IF(P385&lt;&gt;4,"",VLOOKUP(CONCATENATE(O385," ",(P385-3)),$W$2:AA385,5,0)),IF(P385&lt;&gt;3,"",VLOOKUP(CONCATENATE(O385," ",(P385-2)),$W$2:AA385,5,0)))</f>
        <v/>
      </c>
      <c r="Y385" s="40" t="str">
        <f>IF(H385="M",IF(P385&lt;&gt;4,"",VLOOKUP(CONCATENATE(O385," ",(P385-2)),$W$2:AA385,5,0)),IF(P385&lt;&gt;3,"",VLOOKUP(CONCATENATE(O385," ",(P385-1)),$W$2:AA385,5,0)))</f>
        <v/>
      </c>
      <c r="Z385" s="40" t="str">
        <f>IF(H385="M",IF(P385&lt;&gt;4,"",VLOOKUP(CONCATENATE(O385," ",(P385-1)),$W$2:AA385,5,0)),IF(P385&lt;&gt;3,"",VLOOKUP(CONCATENATE(O385," ",(P385)),$W$2:AA385,5,0)))</f>
        <v/>
      </c>
      <c r="AA385" s="40" t="str">
        <f t="shared" si="59"/>
        <v/>
      </c>
    </row>
    <row r="386" spans="1:27" x14ac:dyDescent="0.3">
      <c r="A386" s="78" t="str">
        <f t="shared" ref="A386:A449" si="62">IF(C386&lt;1,"",CONCATENATE(H386,I386))</f>
        <v/>
      </c>
      <c r="B386" s="78" t="str">
        <f t="shared" ref="B386:B449" si="63">IF(C386&lt;1,"",CONCATENATE(J386,K386))</f>
        <v/>
      </c>
      <c r="C386" s="1">
        <v>385</v>
      </c>
      <c r="E386" s="73"/>
      <c r="F386" t="str">
        <f>IF(D386="","",VLOOKUP(D386,ENTRANTS!$A$1:$H$1000,2,0))</f>
        <v/>
      </c>
      <c r="G386" t="str">
        <f>IF(D386="","",VLOOKUP(D386,ENTRANTS!$A$1:$H$1000,3,0))</f>
        <v/>
      </c>
      <c r="H386" s="1" t="str">
        <f>IF(D386="","",LEFT(VLOOKUP(D386,ENTRANTS!$A$1:$H$1000,5,0),1))</f>
        <v/>
      </c>
      <c r="I386" s="1" t="str">
        <f>IF(D386="","",COUNTIF($H$2:H386,H386))</f>
        <v/>
      </c>
      <c r="J386" s="1" t="str">
        <f>IF(D386="","",VLOOKUP(D386,ENTRANTS!$A$1:$H$1000,4,0))</f>
        <v/>
      </c>
      <c r="K386" s="1" t="str">
        <f>IF(D386="","",COUNTIF($J$2:J386,J386))</f>
        <v/>
      </c>
      <c r="L386" t="str">
        <f>IF(D386="","",VLOOKUP(D386,ENTRANTS!$A$1:$H$1000,6,0))</f>
        <v/>
      </c>
      <c r="M386" s="99" t="str">
        <f t="shared" si="56"/>
        <v/>
      </c>
      <c r="N386" s="38"/>
      <c r="O386" s="5" t="str">
        <f t="shared" si="57"/>
        <v/>
      </c>
      <c r="P386" s="6" t="str">
        <f>IF(D386="","",COUNTIF($O$2:O386,O386))</f>
        <v/>
      </c>
      <c r="Q386" s="7" t="str">
        <f t="shared" si="60"/>
        <v/>
      </c>
      <c r="R386" s="42" t="str">
        <f>IF(AND(P386=4,H386="M",NOT(L386="Unattached")),SUMIF(O$2:O386,O386,I$2:I386),"")</f>
        <v/>
      </c>
      <c r="S386" s="7" t="str">
        <f t="shared" si="61"/>
        <v/>
      </c>
      <c r="T386" s="42" t="str">
        <f>IF(AND(P386=3,H386="F",NOT(L386="Unattached")),SUMIF(O$2:O386,O386,I$2:I386),"")</f>
        <v/>
      </c>
      <c r="U386" s="8" t="str">
        <f t="shared" ref="U386:U449" si="64">IF(AND(L386&lt;&gt;"Unattached",OR(Q386&lt;&gt;"",S386&lt;&gt;"")),L386,"")</f>
        <v/>
      </c>
      <c r="V386" s="8" t="str">
        <f t="shared" si="58"/>
        <v/>
      </c>
      <c r="W386" s="40" t="str">
        <f t="shared" ref="W386:W449" si="65">CONCATENATE(O386," ",P386)</f>
        <v xml:space="preserve"> </v>
      </c>
      <c r="X386" s="40" t="str">
        <f>IF(H386="M",IF(P386&lt;&gt;4,"",VLOOKUP(CONCATENATE(O386," ",(P386-3)),$W$2:AA386,5,0)),IF(P386&lt;&gt;3,"",VLOOKUP(CONCATENATE(O386," ",(P386-2)),$W$2:AA386,5,0)))</f>
        <v/>
      </c>
      <c r="Y386" s="40" t="str">
        <f>IF(H386="M",IF(P386&lt;&gt;4,"",VLOOKUP(CONCATENATE(O386," ",(P386-2)),$W$2:AA386,5,0)),IF(P386&lt;&gt;3,"",VLOOKUP(CONCATENATE(O386," ",(P386-1)),$W$2:AA386,5,0)))</f>
        <v/>
      </c>
      <c r="Z386" s="40" t="str">
        <f>IF(H386="M",IF(P386&lt;&gt;4,"",VLOOKUP(CONCATENATE(O386," ",(P386-1)),$W$2:AA386,5,0)),IF(P386&lt;&gt;3,"",VLOOKUP(CONCATENATE(O386," ",(P386)),$W$2:AA386,5,0)))</f>
        <v/>
      </c>
      <c r="AA386" s="40" t="str">
        <f t="shared" si="59"/>
        <v/>
      </c>
    </row>
    <row r="387" spans="1:27" x14ac:dyDescent="0.3">
      <c r="A387" s="78" t="str">
        <f t="shared" si="62"/>
        <v/>
      </c>
      <c r="B387" s="78" t="str">
        <f t="shared" si="63"/>
        <v/>
      </c>
      <c r="C387" s="1">
        <v>386</v>
      </c>
      <c r="E387" s="73"/>
      <c r="F387" t="str">
        <f>IF(D387="","",VLOOKUP(D387,ENTRANTS!$A$1:$H$1000,2,0))</f>
        <v/>
      </c>
      <c r="G387" t="str">
        <f>IF(D387="","",VLOOKUP(D387,ENTRANTS!$A$1:$H$1000,3,0))</f>
        <v/>
      </c>
      <c r="H387" s="1" t="str">
        <f>IF(D387="","",LEFT(VLOOKUP(D387,ENTRANTS!$A$1:$H$1000,5,0),1))</f>
        <v/>
      </c>
      <c r="I387" s="1" t="str">
        <f>IF(D387="","",COUNTIF($H$2:H387,H387))</f>
        <v/>
      </c>
      <c r="J387" s="1" t="str">
        <f>IF(D387="","",VLOOKUP(D387,ENTRANTS!$A$1:$H$1000,4,0))</f>
        <v/>
      </c>
      <c r="K387" s="1" t="str">
        <f>IF(D387="","",COUNTIF($J$2:J387,J387))</f>
        <v/>
      </c>
      <c r="L387" t="str">
        <f>IF(D387="","",VLOOKUP(D387,ENTRANTS!$A$1:$H$1000,6,0))</f>
        <v/>
      </c>
      <c r="M387" s="99" t="str">
        <f t="shared" ref="M387:M450" si="66">IF(D387&lt;1,"",IF(COUNTIF($D$2:$D$501,D387)=1,"","DUPLICATE"))</f>
        <v/>
      </c>
      <c r="N387" s="38"/>
      <c r="O387" s="5" t="str">
        <f t="shared" ref="O387:O450" si="67">IF(D387="","",CONCATENATE(H387," ",L387))</f>
        <v/>
      </c>
      <c r="P387" s="6" t="str">
        <f>IF(D387="","",COUNTIF($O$2:O387,O387))</f>
        <v/>
      </c>
      <c r="Q387" s="7" t="str">
        <f t="shared" si="60"/>
        <v/>
      </c>
      <c r="R387" s="42" t="str">
        <f>IF(AND(P387=4,H387="M",NOT(L387="Unattached")),SUMIF(O$2:O387,O387,I$2:I387),"")</f>
        <v/>
      </c>
      <c r="S387" s="7" t="str">
        <f t="shared" si="61"/>
        <v/>
      </c>
      <c r="T387" s="42" t="str">
        <f>IF(AND(P387=3,H387="F",NOT(L387="Unattached")),SUMIF(O$2:O387,O387,I$2:I387),"")</f>
        <v/>
      </c>
      <c r="U387" s="8" t="str">
        <f t="shared" si="64"/>
        <v/>
      </c>
      <c r="V387" s="8" t="str">
        <f t="shared" ref="V387:V450" si="68">IF(U387="","",IF(H387="M",CONCATENATE(U387," (",X387,", ",Y387,", ",Z387,", ",AA387,")"),CONCATENATE(U387," (",X387,", ",Y387,", ",Z387,")")))</f>
        <v/>
      </c>
      <c r="W387" s="40" t="str">
        <f t="shared" si="65"/>
        <v xml:space="preserve"> </v>
      </c>
      <c r="X387" s="40" t="str">
        <f>IF(H387="M",IF(P387&lt;&gt;4,"",VLOOKUP(CONCATENATE(O387," ",(P387-3)),$W$2:AA387,5,0)),IF(P387&lt;&gt;3,"",VLOOKUP(CONCATENATE(O387," ",(P387-2)),$W$2:AA387,5,0)))</f>
        <v/>
      </c>
      <c r="Y387" s="40" t="str">
        <f>IF(H387="M",IF(P387&lt;&gt;4,"",VLOOKUP(CONCATENATE(O387," ",(P387-2)),$W$2:AA387,5,0)),IF(P387&lt;&gt;3,"",VLOOKUP(CONCATENATE(O387," ",(P387-1)),$W$2:AA387,5,0)))</f>
        <v/>
      </c>
      <c r="Z387" s="40" t="str">
        <f>IF(H387="M",IF(P387&lt;&gt;4,"",VLOOKUP(CONCATENATE(O387," ",(P387-1)),$W$2:AA387,5,0)),IF(P387&lt;&gt;3,"",VLOOKUP(CONCATENATE(O387," ",(P387)),$W$2:AA387,5,0)))</f>
        <v/>
      </c>
      <c r="AA387" s="40" t="str">
        <f t="shared" ref="AA387:AA450" si="69">IF(AND(L387&lt;&gt;"Unattached",P387&lt;=4),CONCATENATE(F387," ",G387),"")</f>
        <v/>
      </c>
    </row>
    <row r="388" spans="1:27" x14ac:dyDescent="0.3">
      <c r="A388" s="78" t="str">
        <f t="shared" si="62"/>
        <v/>
      </c>
      <c r="B388" s="78" t="str">
        <f t="shared" si="63"/>
        <v/>
      </c>
      <c r="C388" s="1">
        <v>387</v>
      </c>
      <c r="E388" s="73"/>
      <c r="F388" t="str">
        <f>IF(D388="","",VLOOKUP(D388,ENTRANTS!$A$1:$H$1000,2,0))</f>
        <v/>
      </c>
      <c r="G388" t="str">
        <f>IF(D388="","",VLOOKUP(D388,ENTRANTS!$A$1:$H$1000,3,0))</f>
        <v/>
      </c>
      <c r="H388" s="1" t="str">
        <f>IF(D388="","",LEFT(VLOOKUP(D388,ENTRANTS!$A$1:$H$1000,5,0),1))</f>
        <v/>
      </c>
      <c r="I388" s="1" t="str">
        <f>IF(D388="","",COUNTIF($H$2:H388,H388))</f>
        <v/>
      </c>
      <c r="J388" s="1" t="str">
        <f>IF(D388="","",VLOOKUP(D388,ENTRANTS!$A$1:$H$1000,4,0))</f>
        <v/>
      </c>
      <c r="K388" s="1" t="str">
        <f>IF(D388="","",COUNTIF($J$2:J388,J388))</f>
        <v/>
      </c>
      <c r="L388" t="str">
        <f>IF(D388="","",VLOOKUP(D388,ENTRANTS!$A$1:$H$1000,6,0))</f>
        <v/>
      </c>
      <c r="M388" s="99" t="str">
        <f t="shared" si="66"/>
        <v/>
      </c>
      <c r="N388" s="38"/>
      <c r="O388" s="5" t="str">
        <f t="shared" si="67"/>
        <v/>
      </c>
      <c r="P388" s="6" t="str">
        <f>IF(D388="","",COUNTIF($O$2:O388,O388))</f>
        <v/>
      </c>
      <c r="Q388" s="7" t="str">
        <f t="shared" si="60"/>
        <v/>
      </c>
      <c r="R388" s="42" t="str">
        <f>IF(AND(P388=4,H388="M",NOT(L388="Unattached")),SUMIF(O$2:O388,O388,I$2:I388),"")</f>
        <v/>
      </c>
      <c r="S388" s="7" t="str">
        <f t="shared" si="61"/>
        <v/>
      </c>
      <c r="T388" s="42" t="str">
        <f>IF(AND(P388=3,H388="F",NOT(L388="Unattached")),SUMIF(O$2:O388,O388,I$2:I388),"")</f>
        <v/>
      </c>
      <c r="U388" s="8" t="str">
        <f t="shared" si="64"/>
        <v/>
      </c>
      <c r="V388" s="8" t="str">
        <f t="shared" si="68"/>
        <v/>
      </c>
      <c r="W388" s="40" t="str">
        <f t="shared" si="65"/>
        <v xml:space="preserve"> </v>
      </c>
      <c r="X388" s="40" t="str">
        <f>IF(H388="M",IF(P388&lt;&gt;4,"",VLOOKUP(CONCATENATE(O388," ",(P388-3)),$W$2:AA388,5,0)),IF(P388&lt;&gt;3,"",VLOOKUP(CONCATENATE(O388," ",(P388-2)),$W$2:AA388,5,0)))</f>
        <v/>
      </c>
      <c r="Y388" s="40" t="str">
        <f>IF(H388="M",IF(P388&lt;&gt;4,"",VLOOKUP(CONCATENATE(O388," ",(P388-2)),$W$2:AA388,5,0)),IF(P388&lt;&gt;3,"",VLOOKUP(CONCATENATE(O388," ",(P388-1)),$W$2:AA388,5,0)))</f>
        <v/>
      </c>
      <c r="Z388" s="40" t="str">
        <f>IF(H388="M",IF(P388&lt;&gt;4,"",VLOOKUP(CONCATENATE(O388," ",(P388-1)),$W$2:AA388,5,0)),IF(P388&lt;&gt;3,"",VLOOKUP(CONCATENATE(O388," ",(P388)),$W$2:AA388,5,0)))</f>
        <v/>
      </c>
      <c r="AA388" s="40" t="str">
        <f t="shared" si="69"/>
        <v/>
      </c>
    </row>
    <row r="389" spans="1:27" x14ac:dyDescent="0.3">
      <c r="A389" s="78" t="str">
        <f t="shared" si="62"/>
        <v/>
      </c>
      <c r="B389" s="78" t="str">
        <f t="shared" si="63"/>
        <v/>
      </c>
      <c r="C389" s="1">
        <v>388</v>
      </c>
      <c r="E389" s="73"/>
      <c r="F389" t="str">
        <f>IF(D389="","",VLOOKUP(D389,ENTRANTS!$A$1:$H$1000,2,0))</f>
        <v/>
      </c>
      <c r="G389" t="str">
        <f>IF(D389="","",VLOOKUP(D389,ENTRANTS!$A$1:$H$1000,3,0))</f>
        <v/>
      </c>
      <c r="H389" s="1" t="str">
        <f>IF(D389="","",LEFT(VLOOKUP(D389,ENTRANTS!$A$1:$H$1000,5,0),1))</f>
        <v/>
      </c>
      <c r="I389" s="1" t="str">
        <f>IF(D389="","",COUNTIF($H$2:H389,H389))</f>
        <v/>
      </c>
      <c r="J389" s="1" t="str">
        <f>IF(D389="","",VLOOKUP(D389,ENTRANTS!$A$1:$H$1000,4,0))</f>
        <v/>
      </c>
      <c r="K389" s="1" t="str">
        <f>IF(D389="","",COUNTIF($J$2:J389,J389))</f>
        <v/>
      </c>
      <c r="L389" t="str">
        <f>IF(D389="","",VLOOKUP(D389,ENTRANTS!$A$1:$H$1000,6,0))</f>
        <v/>
      </c>
      <c r="M389" s="99" t="str">
        <f t="shared" si="66"/>
        <v/>
      </c>
      <c r="N389" s="38"/>
      <c r="O389" s="5" t="str">
        <f t="shared" si="67"/>
        <v/>
      </c>
      <c r="P389" s="6" t="str">
        <f>IF(D389="","",COUNTIF($O$2:O389,O389))</f>
        <v/>
      </c>
      <c r="Q389" s="7" t="str">
        <f t="shared" si="60"/>
        <v/>
      </c>
      <c r="R389" s="42" t="str">
        <f>IF(AND(P389=4,H389="M",NOT(L389="Unattached")),SUMIF(O$2:O389,O389,I$2:I389),"")</f>
        <v/>
      </c>
      <c r="S389" s="7" t="str">
        <f t="shared" si="61"/>
        <v/>
      </c>
      <c r="T389" s="42" t="str">
        <f>IF(AND(P389=3,H389="F",NOT(L389="Unattached")),SUMIF(O$2:O389,O389,I$2:I389),"")</f>
        <v/>
      </c>
      <c r="U389" s="8" t="str">
        <f t="shared" si="64"/>
        <v/>
      </c>
      <c r="V389" s="8" t="str">
        <f t="shared" si="68"/>
        <v/>
      </c>
      <c r="W389" s="40" t="str">
        <f t="shared" si="65"/>
        <v xml:space="preserve"> </v>
      </c>
      <c r="X389" s="40" t="str">
        <f>IF(H389="M",IF(P389&lt;&gt;4,"",VLOOKUP(CONCATENATE(O389," ",(P389-3)),$W$2:AA389,5,0)),IF(P389&lt;&gt;3,"",VLOOKUP(CONCATENATE(O389," ",(P389-2)),$W$2:AA389,5,0)))</f>
        <v/>
      </c>
      <c r="Y389" s="40" t="str">
        <f>IF(H389="M",IF(P389&lt;&gt;4,"",VLOOKUP(CONCATENATE(O389," ",(P389-2)),$W$2:AA389,5,0)),IF(P389&lt;&gt;3,"",VLOOKUP(CONCATENATE(O389," ",(P389-1)),$W$2:AA389,5,0)))</f>
        <v/>
      </c>
      <c r="Z389" s="40" t="str">
        <f>IF(H389="M",IF(P389&lt;&gt;4,"",VLOOKUP(CONCATENATE(O389," ",(P389-1)),$W$2:AA389,5,0)),IF(P389&lt;&gt;3,"",VLOOKUP(CONCATENATE(O389," ",(P389)),$W$2:AA389,5,0)))</f>
        <v/>
      </c>
      <c r="AA389" s="40" t="str">
        <f t="shared" si="69"/>
        <v/>
      </c>
    </row>
    <row r="390" spans="1:27" x14ac:dyDescent="0.3">
      <c r="A390" s="78" t="str">
        <f t="shared" si="62"/>
        <v/>
      </c>
      <c r="B390" s="78" t="str">
        <f t="shared" si="63"/>
        <v/>
      </c>
      <c r="C390" s="1">
        <v>389</v>
      </c>
      <c r="E390" s="73"/>
      <c r="F390" t="str">
        <f>IF(D390="","",VLOOKUP(D390,ENTRANTS!$A$1:$H$1000,2,0))</f>
        <v/>
      </c>
      <c r="G390" t="str">
        <f>IF(D390="","",VLOOKUP(D390,ENTRANTS!$A$1:$H$1000,3,0))</f>
        <v/>
      </c>
      <c r="H390" s="1" t="str">
        <f>IF(D390="","",LEFT(VLOOKUP(D390,ENTRANTS!$A$1:$H$1000,5,0),1))</f>
        <v/>
      </c>
      <c r="I390" s="1" t="str">
        <f>IF(D390="","",COUNTIF($H$2:H390,H390))</f>
        <v/>
      </c>
      <c r="J390" s="1" t="str">
        <f>IF(D390="","",VLOOKUP(D390,ENTRANTS!$A$1:$H$1000,4,0))</f>
        <v/>
      </c>
      <c r="K390" s="1" t="str">
        <f>IF(D390="","",COUNTIF($J$2:J390,J390))</f>
        <v/>
      </c>
      <c r="L390" t="str">
        <f>IF(D390="","",VLOOKUP(D390,ENTRANTS!$A$1:$H$1000,6,0))</f>
        <v/>
      </c>
      <c r="M390" s="99" t="str">
        <f t="shared" si="66"/>
        <v/>
      </c>
      <c r="N390" s="38"/>
      <c r="O390" s="5" t="str">
        <f t="shared" si="67"/>
        <v/>
      </c>
      <c r="P390" s="6" t="str">
        <f>IF(D390="","",COUNTIF($O$2:O390,O390))</f>
        <v/>
      </c>
      <c r="Q390" s="7" t="str">
        <f t="shared" si="60"/>
        <v/>
      </c>
      <c r="R390" s="42" t="str">
        <f>IF(AND(P390=4,H390="M",NOT(L390="Unattached")),SUMIF(O$2:O390,O390,I$2:I390),"")</f>
        <v/>
      </c>
      <c r="S390" s="7" t="str">
        <f t="shared" si="61"/>
        <v/>
      </c>
      <c r="T390" s="42" t="str">
        <f>IF(AND(P390=3,H390="F",NOT(L390="Unattached")),SUMIF(O$2:O390,O390,I$2:I390),"")</f>
        <v/>
      </c>
      <c r="U390" s="8" t="str">
        <f t="shared" si="64"/>
        <v/>
      </c>
      <c r="V390" s="8" t="str">
        <f t="shared" si="68"/>
        <v/>
      </c>
      <c r="W390" s="40" t="str">
        <f t="shared" si="65"/>
        <v xml:space="preserve"> </v>
      </c>
      <c r="X390" s="40" t="str">
        <f>IF(H390="M",IF(P390&lt;&gt;4,"",VLOOKUP(CONCATENATE(O390," ",(P390-3)),$W$2:AA390,5,0)),IF(P390&lt;&gt;3,"",VLOOKUP(CONCATENATE(O390," ",(P390-2)),$W$2:AA390,5,0)))</f>
        <v/>
      </c>
      <c r="Y390" s="40" t="str">
        <f>IF(H390="M",IF(P390&lt;&gt;4,"",VLOOKUP(CONCATENATE(O390," ",(P390-2)),$W$2:AA390,5,0)),IF(P390&lt;&gt;3,"",VLOOKUP(CONCATENATE(O390," ",(P390-1)),$W$2:AA390,5,0)))</f>
        <v/>
      </c>
      <c r="Z390" s="40" t="str">
        <f>IF(H390="M",IF(P390&lt;&gt;4,"",VLOOKUP(CONCATENATE(O390," ",(P390-1)),$W$2:AA390,5,0)),IF(P390&lt;&gt;3,"",VLOOKUP(CONCATENATE(O390," ",(P390)),$W$2:AA390,5,0)))</f>
        <v/>
      </c>
      <c r="AA390" s="40" t="str">
        <f t="shared" si="69"/>
        <v/>
      </c>
    </row>
    <row r="391" spans="1:27" x14ac:dyDescent="0.3">
      <c r="A391" s="78" t="str">
        <f t="shared" si="62"/>
        <v/>
      </c>
      <c r="B391" s="78" t="str">
        <f t="shared" si="63"/>
        <v/>
      </c>
      <c r="C391" s="1">
        <v>390</v>
      </c>
      <c r="E391" s="73"/>
      <c r="F391" t="str">
        <f>IF(D391="","",VLOOKUP(D391,ENTRANTS!$A$1:$H$1000,2,0))</f>
        <v/>
      </c>
      <c r="G391" t="str">
        <f>IF(D391="","",VLOOKUP(D391,ENTRANTS!$A$1:$H$1000,3,0))</f>
        <v/>
      </c>
      <c r="H391" s="1" t="str">
        <f>IF(D391="","",LEFT(VLOOKUP(D391,ENTRANTS!$A$1:$H$1000,5,0),1))</f>
        <v/>
      </c>
      <c r="I391" s="1" t="str">
        <f>IF(D391="","",COUNTIF($H$2:H391,H391))</f>
        <v/>
      </c>
      <c r="J391" s="1" t="str">
        <f>IF(D391="","",VLOOKUP(D391,ENTRANTS!$A$1:$H$1000,4,0))</f>
        <v/>
      </c>
      <c r="K391" s="1" t="str">
        <f>IF(D391="","",COUNTIF($J$2:J391,J391))</f>
        <v/>
      </c>
      <c r="L391" t="str">
        <f>IF(D391="","",VLOOKUP(D391,ENTRANTS!$A$1:$H$1000,6,0))</f>
        <v/>
      </c>
      <c r="M391" s="99" t="str">
        <f t="shared" si="66"/>
        <v/>
      </c>
      <c r="N391" s="38"/>
      <c r="O391" s="5" t="str">
        <f t="shared" si="67"/>
        <v/>
      </c>
      <c r="P391" s="6" t="str">
        <f>IF(D391="","",COUNTIF($O$2:O391,O391))</f>
        <v/>
      </c>
      <c r="Q391" s="7" t="str">
        <f t="shared" si="60"/>
        <v/>
      </c>
      <c r="R391" s="42" t="str">
        <f>IF(AND(P391=4,H391="M",NOT(L391="Unattached")),SUMIF(O$2:O391,O391,I$2:I391),"")</f>
        <v/>
      </c>
      <c r="S391" s="7" t="str">
        <f t="shared" si="61"/>
        <v/>
      </c>
      <c r="T391" s="42" t="str">
        <f>IF(AND(P391=3,H391="F",NOT(L391="Unattached")),SUMIF(O$2:O391,O391,I$2:I391),"")</f>
        <v/>
      </c>
      <c r="U391" s="8" t="str">
        <f t="shared" si="64"/>
        <v/>
      </c>
      <c r="V391" s="8" t="str">
        <f t="shared" si="68"/>
        <v/>
      </c>
      <c r="W391" s="40" t="str">
        <f t="shared" si="65"/>
        <v xml:space="preserve"> </v>
      </c>
      <c r="X391" s="40" t="str">
        <f>IF(H391="M",IF(P391&lt;&gt;4,"",VLOOKUP(CONCATENATE(O391," ",(P391-3)),$W$2:AA391,5,0)),IF(P391&lt;&gt;3,"",VLOOKUP(CONCATENATE(O391," ",(P391-2)),$W$2:AA391,5,0)))</f>
        <v/>
      </c>
      <c r="Y391" s="40" t="str">
        <f>IF(H391="M",IF(P391&lt;&gt;4,"",VLOOKUP(CONCATENATE(O391," ",(P391-2)),$W$2:AA391,5,0)),IF(P391&lt;&gt;3,"",VLOOKUP(CONCATENATE(O391," ",(P391-1)),$W$2:AA391,5,0)))</f>
        <v/>
      </c>
      <c r="Z391" s="40" t="str">
        <f>IF(H391="M",IF(P391&lt;&gt;4,"",VLOOKUP(CONCATENATE(O391," ",(P391-1)),$W$2:AA391,5,0)),IF(P391&lt;&gt;3,"",VLOOKUP(CONCATENATE(O391," ",(P391)),$W$2:AA391,5,0)))</f>
        <v/>
      </c>
      <c r="AA391" s="40" t="str">
        <f t="shared" si="69"/>
        <v/>
      </c>
    </row>
    <row r="392" spans="1:27" x14ac:dyDescent="0.3">
      <c r="A392" s="78" t="str">
        <f t="shared" si="62"/>
        <v/>
      </c>
      <c r="B392" s="78" t="str">
        <f t="shared" si="63"/>
        <v/>
      </c>
      <c r="C392" s="1">
        <v>391</v>
      </c>
      <c r="E392" s="73"/>
      <c r="F392" t="str">
        <f>IF(D392="","",VLOOKUP(D392,ENTRANTS!$A$1:$H$1000,2,0))</f>
        <v/>
      </c>
      <c r="G392" t="str">
        <f>IF(D392="","",VLOOKUP(D392,ENTRANTS!$A$1:$H$1000,3,0))</f>
        <v/>
      </c>
      <c r="H392" s="1" t="str">
        <f>IF(D392="","",LEFT(VLOOKUP(D392,ENTRANTS!$A$1:$H$1000,5,0),1))</f>
        <v/>
      </c>
      <c r="I392" s="1" t="str">
        <f>IF(D392="","",COUNTIF($H$2:H392,H392))</f>
        <v/>
      </c>
      <c r="J392" s="1" t="str">
        <f>IF(D392="","",VLOOKUP(D392,ENTRANTS!$A$1:$H$1000,4,0))</f>
        <v/>
      </c>
      <c r="K392" s="1" t="str">
        <f>IF(D392="","",COUNTIF($J$2:J392,J392))</f>
        <v/>
      </c>
      <c r="L392" t="str">
        <f>IF(D392="","",VLOOKUP(D392,ENTRANTS!$A$1:$H$1000,6,0))</f>
        <v/>
      </c>
      <c r="M392" s="99" t="str">
        <f t="shared" si="66"/>
        <v/>
      </c>
      <c r="N392" s="38"/>
      <c r="O392" s="5" t="str">
        <f t="shared" si="67"/>
        <v/>
      </c>
      <c r="P392" s="6" t="str">
        <f>IF(D392="","",COUNTIF($O$2:O392,O392))</f>
        <v/>
      </c>
      <c r="Q392" s="7" t="str">
        <f t="shared" si="60"/>
        <v/>
      </c>
      <c r="R392" s="42" t="str">
        <f>IF(AND(P392=4,H392="M",NOT(L392="Unattached")),SUMIF(O$2:O392,O392,I$2:I392),"")</f>
        <v/>
      </c>
      <c r="S392" s="7" t="str">
        <f t="shared" si="61"/>
        <v/>
      </c>
      <c r="T392" s="42" t="str">
        <f>IF(AND(P392=3,H392="F",NOT(L392="Unattached")),SUMIF(O$2:O392,O392,I$2:I392),"")</f>
        <v/>
      </c>
      <c r="U392" s="8" t="str">
        <f t="shared" si="64"/>
        <v/>
      </c>
      <c r="V392" s="8" t="str">
        <f t="shared" si="68"/>
        <v/>
      </c>
      <c r="W392" s="40" t="str">
        <f t="shared" si="65"/>
        <v xml:space="preserve"> </v>
      </c>
      <c r="X392" s="40" t="str">
        <f>IF(H392="M",IF(P392&lt;&gt;4,"",VLOOKUP(CONCATENATE(O392," ",(P392-3)),$W$2:AA392,5,0)),IF(P392&lt;&gt;3,"",VLOOKUP(CONCATENATE(O392," ",(P392-2)),$W$2:AA392,5,0)))</f>
        <v/>
      </c>
      <c r="Y392" s="40" t="str">
        <f>IF(H392="M",IF(P392&lt;&gt;4,"",VLOOKUP(CONCATENATE(O392," ",(P392-2)),$W$2:AA392,5,0)),IF(P392&lt;&gt;3,"",VLOOKUP(CONCATENATE(O392," ",(P392-1)),$W$2:AA392,5,0)))</f>
        <v/>
      </c>
      <c r="Z392" s="40" t="str">
        <f>IF(H392="M",IF(P392&lt;&gt;4,"",VLOOKUP(CONCATENATE(O392," ",(P392-1)),$W$2:AA392,5,0)),IF(P392&lt;&gt;3,"",VLOOKUP(CONCATENATE(O392," ",(P392)),$W$2:AA392,5,0)))</f>
        <v/>
      </c>
      <c r="AA392" s="40" t="str">
        <f t="shared" si="69"/>
        <v/>
      </c>
    </row>
    <row r="393" spans="1:27" x14ac:dyDescent="0.3">
      <c r="A393" s="78" t="str">
        <f t="shared" si="62"/>
        <v/>
      </c>
      <c r="B393" s="78" t="str">
        <f t="shared" si="63"/>
        <v/>
      </c>
      <c r="C393" s="1">
        <v>392</v>
      </c>
      <c r="E393" s="73"/>
      <c r="F393" t="str">
        <f>IF(D393="","",VLOOKUP(D393,ENTRANTS!$A$1:$H$1000,2,0))</f>
        <v/>
      </c>
      <c r="G393" t="str">
        <f>IF(D393="","",VLOOKUP(D393,ENTRANTS!$A$1:$H$1000,3,0))</f>
        <v/>
      </c>
      <c r="H393" s="1" t="str">
        <f>IF(D393="","",LEFT(VLOOKUP(D393,ENTRANTS!$A$1:$H$1000,5,0),1))</f>
        <v/>
      </c>
      <c r="I393" s="1" t="str">
        <f>IF(D393="","",COUNTIF($H$2:H393,H393))</f>
        <v/>
      </c>
      <c r="J393" s="1" t="str">
        <f>IF(D393="","",VLOOKUP(D393,ENTRANTS!$A$1:$H$1000,4,0))</f>
        <v/>
      </c>
      <c r="K393" s="1" t="str">
        <f>IF(D393="","",COUNTIF($J$2:J393,J393))</f>
        <v/>
      </c>
      <c r="L393" t="str">
        <f>IF(D393="","",VLOOKUP(D393,ENTRANTS!$A$1:$H$1000,6,0))</f>
        <v/>
      </c>
      <c r="M393" s="99" t="str">
        <f t="shared" si="66"/>
        <v/>
      </c>
      <c r="N393" s="38"/>
      <c r="O393" s="5" t="str">
        <f t="shared" si="67"/>
        <v/>
      </c>
      <c r="P393" s="6" t="str">
        <f>IF(D393="","",COUNTIF($O$2:O393,O393))</f>
        <v/>
      </c>
      <c r="Q393" s="7" t="str">
        <f t="shared" si="60"/>
        <v/>
      </c>
      <c r="R393" s="42" t="str">
        <f>IF(AND(P393=4,H393="M",NOT(L393="Unattached")),SUMIF(O$2:O393,O393,I$2:I393),"")</f>
        <v/>
      </c>
      <c r="S393" s="7" t="str">
        <f t="shared" si="61"/>
        <v/>
      </c>
      <c r="T393" s="42" t="str">
        <f>IF(AND(P393=3,H393="F",NOT(L393="Unattached")),SUMIF(O$2:O393,O393,I$2:I393),"")</f>
        <v/>
      </c>
      <c r="U393" s="8" t="str">
        <f t="shared" si="64"/>
        <v/>
      </c>
      <c r="V393" s="8" t="str">
        <f t="shared" si="68"/>
        <v/>
      </c>
      <c r="W393" s="40" t="str">
        <f t="shared" si="65"/>
        <v xml:space="preserve"> </v>
      </c>
      <c r="X393" s="40" t="str">
        <f>IF(H393="M",IF(P393&lt;&gt;4,"",VLOOKUP(CONCATENATE(O393," ",(P393-3)),$W$2:AA393,5,0)),IF(P393&lt;&gt;3,"",VLOOKUP(CONCATENATE(O393," ",(P393-2)),$W$2:AA393,5,0)))</f>
        <v/>
      </c>
      <c r="Y393" s="40" t="str">
        <f>IF(H393="M",IF(P393&lt;&gt;4,"",VLOOKUP(CONCATENATE(O393," ",(P393-2)),$W$2:AA393,5,0)),IF(P393&lt;&gt;3,"",VLOOKUP(CONCATENATE(O393," ",(P393-1)),$W$2:AA393,5,0)))</f>
        <v/>
      </c>
      <c r="Z393" s="40" t="str">
        <f>IF(H393="M",IF(P393&lt;&gt;4,"",VLOOKUP(CONCATENATE(O393," ",(P393-1)),$W$2:AA393,5,0)),IF(P393&lt;&gt;3,"",VLOOKUP(CONCATENATE(O393," ",(P393)),$W$2:AA393,5,0)))</f>
        <v/>
      </c>
      <c r="AA393" s="40" t="str">
        <f t="shared" si="69"/>
        <v/>
      </c>
    </row>
    <row r="394" spans="1:27" x14ac:dyDescent="0.3">
      <c r="A394" s="78" t="str">
        <f t="shared" si="62"/>
        <v/>
      </c>
      <c r="B394" s="78" t="str">
        <f t="shared" si="63"/>
        <v/>
      </c>
      <c r="C394" s="1">
        <v>393</v>
      </c>
      <c r="E394" s="73"/>
      <c r="F394" t="str">
        <f>IF(D394="","",VLOOKUP(D394,ENTRANTS!$A$1:$H$1000,2,0))</f>
        <v/>
      </c>
      <c r="G394" t="str">
        <f>IF(D394="","",VLOOKUP(D394,ENTRANTS!$A$1:$H$1000,3,0))</f>
        <v/>
      </c>
      <c r="H394" s="1" t="str">
        <f>IF(D394="","",LEFT(VLOOKUP(D394,ENTRANTS!$A$1:$H$1000,5,0),1))</f>
        <v/>
      </c>
      <c r="I394" s="1" t="str">
        <f>IF(D394="","",COUNTIF($H$2:H394,H394))</f>
        <v/>
      </c>
      <c r="J394" s="1" t="str">
        <f>IF(D394="","",VLOOKUP(D394,ENTRANTS!$A$1:$H$1000,4,0))</f>
        <v/>
      </c>
      <c r="K394" s="1" t="str">
        <f>IF(D394="","",COUNTIF($J$2:J394,J394))</f>
        <v/>
      </c>
      <c r="L394" t="str">
        <f>IF(D394="","",VLOOKUP(D394,ENTRANTS!$A$1:$H$1000,6,0))</f>
        <v/>
      </c>
      <c r="M394" s="99" t="str">
        <f t="shared" si="66"/>
        <v/>
      </c>
      <c r="N394" s="38"/>
      <c r="O394" s="5" t="str">
        <f t="shared" si="67"/>
        <v/>
      </c>
      <c r="P394" s="6" t="str">
        <f>IF(D394="","",COUNTIF($O$2:O394,O394))</f>
        <v/>
      </c>
      <c r="Q394" s="7" t="str">
        <f t="shared" si="60"/>
        <v/>
      </c>
      <c r="R394" s="42" t="str">
        <f>IF(AND(P394=4,H394="M",NOT(L394="Unattached")),SUMIF(O$2:O394,O394,I$2:I394),"")</f>
        <v/>
      </c>
      <c r="S394" s="7" t="str">
        <f t="shared" si="61"/>
        <v/>
      </c>
      <c r="T394" s="42" t="str">
        <f>IF(AND(P394=3,H394="F",NOT(L394="Unattached")),SUMIF(O$2:O394,O394,I$2:I394),"")</f>
        <v/>
      </c>
      <c r="U394" s="8" t="str">
        <f t="shared" si="64"/>
        <v/>
      </c>
      <c r="V394" s="8" t="str">
        <f t="shared" si="68"/>
        <v/>
      </c>
      <c r="W394" s="40" t="str">
        <f t="shared" si="65"/>
        <v xml:space="preserve"> </v>
      </c>
      <c r="X394" s="40" t="str">
        <f>IF(H394="M",IF(P394&lt;&gt;4,"",VLOOKUP(CONCATENATE(O394," ",(P394-3)),$W$2:AA394,5,0)),IF(P394&lt;&gt;3,"",VLOOKUP(CONCATENATE(O394," ",(P394-2)),$W$2:AA394,5,0)))</f>
        <v/>
      </c>
      <c r="Y394" s="40" t="str">
        <f>IF(H394="M",IF(P394&lt;&gt;4,"",VLOOKUP(CONCATENATE(O394," ",(P394-2)),$W$2:AA394,5,0)),IF(P394&lt;&gt;3,"",VLOOKUP(CONCATENATE(O394," ",(P394-1)),$W$2:AA394,5,0)))</f>
        <v/>
      </c>
      <c r="Z394" s="40" t="str">
        <f>IF(H394="M",IF(P394&lt;&gt;4,"",VLOOKUP(CONCATENATE(O394," ",(P394-1)),$W$2:AA394,5,0)),IF(P394&lt;&gt;3,"",VLOOKUP(CONCATENATE(O394," ",(P394)),$W$2:AA394,5,0)))</f>
        <v/>
      </c>
      <c r="AA394" s="40" t="str">
        <f t="shared" si="69"/>
        <v/>
      </c>
    </row>
    <row r="395" spans="1:27" x14ac:dyDescent="0.3">
      <c r="A395" s="78" t="str">
        <f t="shared" si="62"/>
        <v/>
      </c>
      <c r="B395" s="78" t="str">
        <f t="shared" si="63"/>
        <v/>
      </c>
      <c r="C395" s="1">
        <v>394</v>
      </c>
      <c r="E395" s="73"/>
      <c r="F395" t="str">
        <f>IF(D395="","",VLOOKUP(D395,ENTRANTS!$A$1:$H$1000,2,0))</f>
        <v/>
      </c>
      <c r="G395" t="str">
        <f>IF(D395="","",VLOOKUP(D395,ENTRANTS!$A$1:$H$1000,3,0))</f>
        <v/>
      </c>
      <c r="H395" s="1" t="str">
        <f>IF(D395="","",LEFT(VLOOKUP(D395,ENTRANTS!$A$1:$H$1000,5,0),1))</f>
        <v/>
      </c>
      <c r="I395" s="1" t="str">
        <f>IF(D395="","",COUNTIF($H$2:H395,H395))</f>
        <v/>
      </c>
      <c r="J395" s="1" t="str">
        <f>IF(D395="","",VLOOKUP(D395,ENTRANTS!$A$1:$H$1000,4,0))</f>
        <v/>
      </c>
      <c r="K395" s="1" t="str">
        <f>IF(D395="","",COUNTIF($J$2:J395,J395))</f>
        <v/>
      </c>
      <c r="L395" t="str">
        <f>IF(D395="","",VLOOKUP(D395,ENTRANTS!$A$1:$H$1000,6,0))</f>
        <v/>
      </c>
      <c r="M395" s="99" t="str">
        <f t="shared" si="66"/>
        <v/>
      </c>
      <c r="N395" s="38"/>
      <c r="O395" s="5" t="str">
        <f t="shared" si="67"/>
        <v/>
      </c>
      <c r="P395" s="6" t="str">
        <f>IF(D395="","",COUNTIF($O$2:O395,O395))</f>
        <v/>
      </c>
      <c r="Q395" s="7" t="str">
        <f t="shared" si="60"/>
        <v/>
      </c>
      <c r="R395" s="42" t="str">
        <f>IF(AND(P395=4,H395="M",NOT(L395="Unattached")),SUMIF(O$2:O395,O395,I$2:I395),"")</f>
        <v/>
      </c>
      <c r="S395" s="7" t="str">
        <f t="shared" si="61"/>
        <v/>
      </c>
      <c r="T395" s="42" t="str">
        <f>IF(AND(P395=3,H395="F",NOT(L395="Unattached")),SUMIF(O$2:O395,O395,I$2:I395),"")</f>
        <v/>
      </c>
      <c r="U395" s="8" t="str">
        <f t="shared" si="64"/>
        <v/>
      </c>
      <c r="V395" s="8" t="str">
        <f t="shared" si="68"/>
        <v/>
      </c>
      <c r="W395" s="40" t="str">
        <f t="shared" si="65"/>
        <v xml:space="preserve"> </v>
      </c>
      <c r="X395" s="40" t="str">
        <f>IF(H395="M",IF(P395&lt;&gt;4,"",VLOOKUP(CONCATENATE(O395," ",(P395-3)),$W$2:AA395,5,0)),IF(P395&lt;&gt;3,"",VLOOKUP(CONCATENATE(O395," ",(P395-2)),$W$2:AA395,5,0)))</f>
        <v/>
      </c>
      <c r="Y395" s="40" t="str">
        <f>IF(H395="M",IF(P395&lt;&gt;4,"",VLOOKUP(CONCATENATE(O395," ",(P395-2)),$W$2:AA395,5,0)),IF(P395&lt;&gt;3,"",VLOOKUP(CONCATENATE(O395," ",(P395-1)),$W$2:AA395,5,0)))</f>
        <v/>
      </c>
      <c r="Z395" s="40" t="str">
        <f>IF(H395="M",IF(P395&lt;&gt;4,"",VLOOKUP(CONCATENATE(O395," ",(P395-1)),$W$2:AA395,5,0)),IF(P395&lt;&gt;3,"",VLOOKUP(CONCATENATE(O395," ",(P395)),$W$2:AA395,5,0)))</f>
        <v/>
      </c>
      <c r="AA395" s="40" t="str">
        <f t="shared" si="69"/>
        <v/>
      </c>
    </row>
    <row r="396" spans="1:27" x14ac:dyDescent="0.3">
      <c r="A396" s="78" t="str">
        <f t="shared" si="62"/>
        <v/>
      </c>
      <c r="B396" s="78" t="str">
        <f t="shared" si="63"/>
        <v/>
      </c>
      <c r="C396" s="1">
        <v>395</v>
      </c>
      <c r="E396" s="73"/>
      <c r="F396" t="str">
        <f>IF(D396="","",VLOOKUP(D396,ENTRANTS!$A$1:$H$1000,2,0))</f>
        <v/>
      </c>
      <c r="G396" t="str">
        <f>IF(D396="","",VLOOKUP(D396,ENTRANTS!$A$1:$H$1000,3,0))</f>
        <v/>
      </c>
      <c r="H396" s="1" t="str">
        <f>IF(D396="","",LEFT(VLOOKUP(D396,ENTRANTS!$A$1:$H$1000,5,0),1))</f>
        <v/>
      </c>
      <c r="I396" s="1" t="str">
        <f>IF(D396="","",COUNTIF($H$2:H396,H396))</f>
        <v/>
      </c>
      <c r="J396" s="1" t="str">
        <f>IF(D396="","",VLOOKUP(D396,ENTRANTS!$A$1:$H$1000,4,0))</f>
        <v/>
      </c>
      <c r="K396" s="1" t="str">
        <f>IF(D396="","",COUNTIF($J$2:J396,J396))</f>
        <v/>
      </c>
      <c r="L396" t="str">
        <f>IF(D396="","",VLOOKUP(D396,ENTRANTS!$A$1:$H$1000,6,0))</f>
        <v/>
      </c>
      <c r="M396" s="99" t="str">
        <f t="shared" si="66"/>
        <v/>
      </c>
      <c r="N396" s="38"/>
      <c r="O396" s="5" t="str">
        <f t="shared" si="67"/>
        <v/>
      </c>
      <c r="P396" s="6" t="str">
        <f>IF(D396="","",COUNTIF($O$2:O396,O396))</f>
        <v/>
      </c>
      <c r="Q396" s="7" t="str">
        <f t="shared" si="60"/>
        <v/>
      </c>
      <c r="R396" s="42" t="str">
        <f>IF(AND(P396=4,H396="M",NOT(L396="Unattached")),SUMIF(O$2:O396,O396,I$2:I396),"")</f>
        <v/>
      </c>
      <c r="S396" s="7" t="str">
        <f t="shared" si="61"/>
        <v/>
      </c>
      <c r="T396" s="42" t="str">
        <f>IF(AND(P396=3,H396="F",NOT(L396="Unattached")),SUMIF(O$2:O396,O396,I$2:I396),"")</f>
        <v/>
      </c>
      <c r="U396" s="8" t="str">
        <f t="shared" si="64"/>
        <v/>
      </c>
      <c r="V396" s="8" t="str">
        <f t="shared" si="68"/>
        <v/>
      </c>
      <c r="W396" s="40" t="str">
        <f t="shared" si="65"/>
        <v xml:space="preserve"> </v>
      </c>
      <c r="X396" s="40" t="str">
        <f>IF(H396="M",IF(P396&lt;&gt;4,"",VLOOKUP(CONCATENATE(O396," ",(P396-3)),$W$2:AA396,5,0)),IF(P396&lt;&gt;3,"",VLOOKUP(CONCATENATE(O396," ",(P396-2)),$W$2:AA396,5,0)))</f>
        <v/>
      </c>
      <c r="Y396" s="40" t="str">
        <f>IF(H396="M",IF(P396&lt;&gt;4,"",VLOOKUP(CONCATENATE(O396," ",(P396-2)),$W$2:AA396,5,0)),IF(P396&lt;&gt;3,"",VLOOKUP(CONCATENATE(O396," ",(P396-1)),$W$2:AA396,5,0)))</f>
        <v/>
      </c>
      <c r="Z396" s="40" t="str">
        <f>IF(H396="M",IF(P396&lt;&gt;4,"",VLOOKUP(CONCATENATE(O396," ",(P396-1)),$W$2:AA396,5,0)),IF(P396&lt;&gt;3,"",VLOOKUP(CONCATENATE(O396," ",(P396)),$W$2:AA396,5,0)))</f>
        <v/>
      </c>
      <c r="AA396" s="40" t="str">
        <f t="shared" si="69"/>
        <v/>
      </c>
    </row>
    <row r="397" spans="1:27" x14ac:dyDescent="0.3">
      <c r="A397" s="78" t="str">
        <f t="shared" si="62"/>
        <v/>
      </c>
      <c r="B397" s="78" t="str">
        <f t="shared" si="63"/>
        <v/>
      </c>
      <c r="C397" s="1">
        <v>396</v>
      </c>
      <c r="E397" s="73"/>
      <c r="F397" t="str">
        <f>IF(D397="","",VLOOKUP(D397,ENTRANTS!$A$1:$H$1000,2,0))</f>
        <v/>
      </c>
      <c r="G397" t="str">
        <f>IF(D397="","",VLOOKUP(D397,ENTRANTS!$A$1:$H$1000,3,0))</f>
        <v/>
      </c>
      <c r="H397" s="1" t="str">
        <f>IF(D397="","",LEFT(VLOOKUP(D397,ENTRANTS!$A$1:$H$1000,5,0),1))</f>
        <v/>
      </c>
      <c r="I397" s="1" t="str">
        <f>IF(D397="","",COUNTIF($H$2:H397,H397))</f>
        <v/>
      </c>
      <c r="J397" s="1" t="str">
        <f>IF(D397="","",VLOOKUP(D397,ENTRANTS!$A$1:$H$1000,4,0))</f>
        <v/>
      </c>
      <c r="K397" s="1" t="str">
        <f>IF(D397="","",COUNTIF($J$2:J397,J397))</f>
        <v/>
      </c>
      <c r="L397" t="str">
        <f>IF(D397="","",VLOOKUP(D397,ENTRANTS!$A$1:$H$1000,6,0))</f>
        <v/>
      </c>
      <c r="M397" s="99" t="str">
        <f t="shared" si="66"/>
        <v/>
      </c>
      <c r="N397" s="38"/>
      <c r="O397" s="5" t="str">
        <f t="shared" si="67"/>
        <v/>
      </c>
      <c r="P397" s="6" t="str">
        <f>IF(D397="","",COUNTIF($O$2:O397,O397))</f>
        <v/>
      </c>
      <c r="Q397" s="7" t="str">
        <f t="shared" si="60"/>
        <v/>
      </c>
      <c r="R397" s="42" t="str">
        <f>IF(AND(P397=4,H397="M",NOT(L397="Unattached")),SUMIF(O$2:O397,O397,I$2:I397),"")</f>
        <v/>
      </c>
      <c r="S397" s="7" t="str">
        <f t="shared" si="61"/>
        <v/>
      </c>
      <c r="T397" s="42" t="str">
        <f>IF(AND(P397=3,H397="F",NOT(L397="Unattached")),SUMIF(O$2:O397,O397,I$2:I397),"")</f>
        <v/>
      </c>
      <c r="U397" s="8" t="str">
        <f t="shared" si="64"/>
        <v/>
      </c>
      <c r="V397" s="8" t="str">
        <f t="shared" si="68"/>
        <v/>
      </c>
      <c r="W397" s="40" t="str">
        <f t="shared" si="65"/>
        <v xml:space="preserve"> </v>
      </c>
      <c r="X397" s="40" t="str">
        <f>IF(H397="M",IF(P397&lt;&gt;4,"",VLOOKUP(CONCATENATE(O397," ",(P397-3)),$W$2:AA397,5,0)),IF(P397&lt;&gt;3,"",VLOOKUP(CONCATENATE(O397," ",(P397-2)),$W$2:AA397,5,0)))</f>
        <v/>
      </c>
      <c r="Y397" s="40" t="str">
        <f>IF(H397="M",IF(P397&lt;&gt;4,"",VLOOKUP(CONCATENATE(O397," ",(P397-2)),$W$2:AA397,5,0)),IF(P397&lt;&gt;3,"",VLOOKUP(CONCATENATE(O397," ",(P397-1)),$W$2:AA397,5,0)))</f>
        <v/>
      </c>
      <c r="Z397" s="40" t="str">
        <f>IF(H397="M",IF(P397&lt;&gt;4,"",VLOOKUP(CONCATENATE(O397," ",(P397-1)),$W$2:AA397,5,0)),IF(P397&lt;&gt;3,"",VLOOKUP(CONCATENATE(O397," ",(P397)),$W$2:AA397,5,0)))</f>
        <v/>
      </c>
      <c r="AA397" s="40" t="str">
        <f t="shared" si="69"/>
        <v/>
      </c>
    </row>
    <row r="398" spans="1:27" x14ac:dyDescent="0.3">
      <c r="A398" s="78" t="str">
        <f t="shared" si="62"/>
        <v/>
      </c>
      <c r="B398" s="78" t="str">
        <f t="shared" si="63"/>
        <v/>
      </c>
      <c r="C398" s="1">
        <v>397</v>
      </c>
      <c r="E398" s="73"/>
      <c r="F398" t="str">
        <f>IF(D398="","",VLOOKUP(D398,ENTRANTS!$A$1:$H$1000,2,0))</f>
        <v/>
      </c>
      <c r="G398" t="str">
        <f>IF(D398="","",VLOOKUP(D398,ENTRANTS!$A$1:$H$1000,3,0))</f>
        <v/>
      </c>
      <c r="H398" s="1" t="str">
        <f>IF(D398="","",LEFT(VLOOKUP(D398,ENTRANTS!$A$1:$H$1000,5,0),1))</f>
        <v/>
      </c>
      <c r="I398" s="1" t="str">
        <f>IF(D398="","",COUNTIF($H$2:H398,H398))</f>
        <v/>
      </c>
      <c r="J398" s="1" t="str">
        <f>IF(D398="","",VLOOKUP(D398,ENTRANTS!$A$1:$H$1000,4,0))</f>
        <v/>
      </c>
      <c r="K398" s="1" t="str">
        <f>IF(D398="","",COUNTIF($J$2:J398,J398))</f>
        <v/>
      </c>
      <c r="L398" t="str">
        <f>IF(D398="","",VLOOKUP(D398,ENTRANTS!$A$1:$H$1000,6,0))</f>
        <v/>
      </c>
      <c r="M398" s="99" t="str">
        <f t="shared" si="66"/>
        <v/>
      </c>
      <c r="N398" s="38"/>
      <c r="O398" s="5" t="str">
        <f t="shared" si="67"/>
        <v/>
      </c>
      <c r="P398" s="6" t="str">
        <f>IF(D398="","",COUNTIF($O$2:O398,O398))</f>
        <v/>
      </c>
      <c r="Q398" s="7" t="str">
        <f t="shared" si="60"/>
        <v/>
      </c>
      <c r="R398" s="42" t="str">
        <f>IF(AND(P398=4,H398="M",NOT(L398="Unattached")),SUMIF(O$2:O398,O398,I$2:I398),"")</f>
        <v/>
      </c>
      <c r="S398" s="7" t="str">
        <f t="shared" si="61"/>
        <v/>
      </c>
      <c r="T398" s="42" t="str">
        <f>IF(AND(P398=3,H398="F",NOT(L398="Unattached")),SUMIF(O$2:O398,O398,I$2:I398),"")</f>
        <v/>
      </c>
      <c r="U398" s="8" t="str">
        <f t="shared" si="64"/>
        <v/>
      </c>
      <c r="V398" s="8" t="str">
        <f t="shared" si="68"/>
        <v/>
      </c>
      <c r="W398" s="40" t="str">
        <f t="shared" si="65"/>
        <v xml:space="preserve"> </v>
      </c>
      <c r="X398" s="40" t="str">
        <f>IF(H398="M",IF(P398&lt;&gt;4,"",VLOOKUP(CONCATENATE(O398," ",(P398-3)),$W$2:AA398,5,0)),IF(P398&lt;&gt;3,"",VLOOKUP(CONCATENATE(O398," ",(P398-2)),$W$2:AA398,5,0)))</f>
        <v/>
      </c>
      <c r="Y398" s="40" t="str">
        <f>IF(H398="M",IF(P398&lt;&gt;4,"",VLOOKUP(CONCATENATE(O398," ",(P398-2)),$W$2:AA398,5,0)),IF(P398&lt;&gt;3,"",VLOOKUP(CONCATENATE(O398," ",(P398-1)),$W$2:AA398,5,0)))</f>
        <v/>
      </c>
      <c r="Z398" s="40" t="str">
        <f>IF(H398="M",IF(P398&lt;&gt;4,"",VLOOKUP(CONCATENATE(O398," ",(P398-1)),$W$2:AA398,5,0)),IF(P398&lt;&gt;3,"",VLOOKUP(CONCATENATE(O398," ",(P398)),$W$2:AA398,5,0)))</f>
        <v/>
      </c>
      <c r="AA398" s="40" t="str">
        <f t="shared" si="69"/>
        <v/>
      </c>
    </row>
    <row r="399" spans="1:27" x14ac:dyDescent="0.3">
      <c r="A399" s="78" t="str">
        <f t="shared" si="62"/>
        <v/>
      </c>
      <c r="B399" s="78" t="str">
        <f t="shared" si="63"/>
        <v/>
      </c>
      <c r="C399" s="1">
        <v>398</v>
      </c>
      <c r="E399" s="73"/>
      <c r="F399" t="str">
        <f>IF(D399="","",VLOOKUP(D399,ENTRANTS!$A$1:$H$1000,2,0))</f>
        <v/>
      </c>
      <c r="G399" t="str">
        <f>IF(D399="","",VLOOKUP(D399,ENTRANTS!$A$1:$H$1000,3,0))</f>
        <v/>
      </c>
      <c r="H399" s="1" t="str">
        <f>IF(D399="","",LEFT(VLOOKUP(D399,ENTRANTS!$A$1:$H$1000,5,0),1))</f>
        <v/>
      </c>
      <c r="I399" s="1" t="str">
        <f>IF(D399="","",COUNTIF($H$2:H399,H399))</f>
        <v/>
      </c>
      <c r="J399" s="1" t="str">
        <f>IF(D399="","",VLOOKUP(D399,ENTRANTS!$A$1:$H$1000,4,0))</f>
        <v/>
      </c>
      <c r="K399" s="1" t="str">
        <f>IF(D399="","",COUNTIF($J$2:J399,J399))</f>
        <v/>
      </c>
      <c r="L399" t="str">
        <f>IF(D399="","",VLOOKUP(D399,ENTRANTS!$A$1:$H$1000,6,0))</f>
        <v/>
      </c>
      <c r="M399" s="99" t="str">
        <f t="shared" si="66"/>
        <v/>
      </c>
      <c r="N399" s="38"/>
      <c r="O399" s="5" t="str">
        <f t="shared" si="67"/>
        <v/>
      </c>
      <c r="P399" s="6" t="str">
        <f>IF(D399="","",COUNTIF($O$2:O399,O399))</f>
        <v/>
      </c>
      <c r="Q399" s="7" t="str">
        <f t="shared" si="60"/>
        <v/>
      </c>
      <c r="R399" s="42" t="str">
        <f>IF(AND(P399=4,H399="M",NOT(L399="Unattached")),SUMIF(O$2:O399,O399,I$2:I399),"")</f>
        <v/>
      </c>
      <c r="S399" s="7" t="str">
        <f t="shared" si="61"/>
        <v/>
      </c>
      <c r="T399" s="42" t="str">
        <f>IF(AND(P399=3,H399="F",NOT(L399="Unattached")),SUMIF(O$2:O399,O399,I$2:I399),"")</f>
        <v/>
      </c>
      <c r="U399" s="8" t="str">
        <f t="shared" si="64"/>
        <v/>
      </c>
      <c r="V399" s="8" t="str">
        <f t="shared" si="68"/>
        <v/>
      </c>
      <c r="W399" s="40" t="str">
        <f t="shared" si="65"/>
        <v xml:space="preserve"> </v>
      </c>
      <c r="X399" s="40" t="str">
        <f>IF(H399="M",IF(P399&lt;&gt;4,"",VLOOKUP(CONCATENATE(O399," ",(P399-3)),$W$2:AA399,5,0)),IF(P399&lt;&gt;3,"",VLOOKUP(CONCATENATE(O399," ",(P399-2)),$W$2:AA399,5,0)))</f>
        <v/>
      </c>
      <c r="Y399" s="40" t="str">
        <f>IF(H399="M",IF(P399&lt;&gt;4,"",VLOOKUP(CONCATENATE(O399," ",(P399-2)),$W$2:AA399,5,0)),IF(P399&lt;&gt;3,"",VLOOKUP(CONCATENATE(O399," ",(P399-1)),$W$2:AA399,5,0)))</f>
        <v/>
      </c>
      <c r="Z399" s="40" t="str">
        <f>IF(H399="M",IF(P399&lt;&gt;4,"",VLOOKUP(CONCATENATE(O399," ",(P399-1)),$W$2:AA399,5,0)),IF(P399&lt;&gt;3,"",VLOOKUP(CONCATENATE(O399," ",(P399)),$W$2:AA399,5,0)))</f>
        <v/>
      </c>
      <c r="AA399" s="40" t="str">
        <f t="shared" si="69"/>
        <v/>
      </c>
    </row>
    <row r="400" spans="1:27" x14ac:dyDescent="0.3">
      <c r="A400" s="78" t="str">
        <f t="shared" si="62"/>
        <v/>
      </c>
      <c r="B400" s="78" t="str">
        <f t="shared" si="63"/>
        <v/>
      </c>
      <c r="C400" s="1">
        <v>399</v>
      </c>
      <c r="E400" s="73"/>
      <c r="F400" t="str">
        <f>IF(D400="","",VLOOKUP(D400,ENTRANTS!$A$1:$H$1000,2,0))</f>
        <v/>
      </c>
      <c r="G400" t="str">
        <f>IF(D400="","",VLOOKUP(D400,ENTRANTS!$A$1:$H$1000,3,0))</f>
        <v/>
      </c>
      <c r="H400" s="1" t="str">
        <f>IF(D400="","",LEFT(VLOOKUP(D400,ENTRANTS!$A$1:$H$1000,5,0),1))</f>
        <v/>
      </c>
      <c r="I400" s="1" t="str">
        <f>IF(D400="","",COUNTIF($H$2:H400,H400))</f>
        <v/>
      </c>
      <c r="J400" s="1" t="str">
        <f>IF(D400="","",VLOOKUP(D400,ENTRANTS!$A$1:$H$1000,4,0))</f>
        <v/>
      </c>
      <c r="K400" s="1" t="str">
        <f>IF(D400="","",COUNTIF($J$2:J400,J400))</f>
        <v/>
      </c>
      <c r="L400" t="str">
        <f>IF(D400="","",VLOOKUP(D400,ENTRANTS!$A$1:$H$1000,6,0))</f>
        <v/>
      </c>
      <c r="M400" s="99" t="str">
        <f t="shared" si="66"/>
        <v/>
      </c>
      <c r="N400" s="38"/>
      <c r="O400" s="5" t="str">
        <f t="shared" si="67"/>
        <v/>
      </c>
      <c r="P400" s="6" t="str">
        <f>IF(D400="","",COUNTIF($O$2:O400,O400))</f>
        <v/>
      </c>
      <c r="Q400" s="7" t="str">
        <f t="shared" si="60"/>
        <v/>
      </c>
      <c r="R400" s="42" t="str">
        <f>IF(AND(P400=4,H400="M",NOT(L400="Unattached")),SUMIF(O$2:O400,O400,I$2:I400),"")</f>
        <v/>
      </c>
      <c r="S400" s="7" t="str">
        <f t="shared" si="61"/>
        <v/>
      </c>
      <c r="T400" s="42" t="str">
        <f>IF(AND(P400=3,H400="F",NOT(L400="Unattached")),SUMIF(O$2:O400,O400,I$2:I400),"")</f>
        <v/>
      </c>
      <c r="U400" s="8" t="str">
        <f t="shared" si="64"/>
        <v/>
      </c>
      <c r="V400" s="8" t="str">
        <f t="shared" si="68"/>
        <v/>
      </c>
      <c r="W400" s="40" t="str">
        <f t="shared" si="65"/>
        <v xml:space="preserve"> </v>
      </c>
      <c r="X400" s="40" t="str">
        <f>IF(H400="M",IF(P400&lt;&gt;4,"",VLOOKUP(CONCATENATE(O400," ",(P400-3)),$W$2:AA400,5,0)),IF(P400&lt;&gt;3,"",VLOOKUP(CONCATENATE(O400," ",(P400-2)),$W$2:AA400,5,0)))</f>
        <v/>
      </c>
      <c r="Y400" s="40" t="str">
        <f>IF(H400="M",IF(P400&lt;&gt;4,"",VLOOKUP(CONCATENATE(O400," ",(P400-2)),$W$2:AA400,5,0)),IF(P400&lt;&gt;3,"",VLOOKUP(CONCATENATE(O400," ",(P400-1)),$W$2:AA400,5,0)))</f>
        <v/>
      </c>
      <c r="Z400" s="40" t="str">
        <f>IF(H400="M",IF(P400&lt;&gt;4,"",VLOOKUP(CONCATENATE(O400," ",(P400-1)),$W$2:AA400,5,0)),IF(P400&lt;&gt;3,"",VLOOKUP(CONCATENATE(O400," ",(P400)),$W$2:AA400,5,0)))</f>
        <v/>
      </c>
      <c r="AA400" s="40" t="str">
        <f t="shared" si="69"/>
        <v/>
      </c>
    </row>
    <row r="401" spans="1:27" x14ac:dyDescent="0.3">
      <c r="A401" s="78" t="str">
        <f t="shared" si="62"/>
        <v/>
      </c>
      <c r="B401" s="78" t="str">
        <f t="shared" si="63"/>
        <v/>
      </c>
      <c r="C401" s="1">
        <v>400</v>
      </c>
      <c r="E401" s="73"/>
      <c r="F401" t="str">
        <f>IF(D401="","",VLOOKUP(D401,ENTRANTS!$A$1:$H$1000,2,0))</f>
        <v/>
      </c>
      <c r="G401" t="str">
        <f>IF(D401="","",VLOOKUP(D401,ENTRANTS!$A$1:$H$1000,3,0))</f>
        <v/>
      </c>
      <c r="H401" s="1" t="str">
        <f>IF(D401="","",LEFT(VLOOKUP(D401,ENTRANTS!$A$1:$H$1000,5,0),1))</f>
        <v/>
      </c>
      <c r="I401" s="1" t="str">
        <f>IF(D401="","",COUNTIF($H$2:H401,H401))</f>
        <v/>
      </c>
      <c r="J401" s="1" t="str">
        <f>IF(D401="","",VLOOKUP(D401,ENTRANTS!$A$1:$H$1000,4,0))</f>
        <v/>
      </c>
      <c r="K401" s="1" t="str">
        <f>IF(D401="","",COUNTIF($J$2:J401,J401))</f>
        <v/>
      </c>
      <c r="L401" t="str">
        <f>IF(D401="","",VLOOKUP(D401,ENTRANTS!$A$1:$H$1000,6,0))</f>
        <v/>
      </c>
      <c r="M401" s="99" t="str">
        <f t="shared" si="66"/>
        <v/>
      </c>
      <c r="N401" s="38"/>
      <c r="O401" s="5" t="str">
        <f t="shared" si="67"/>
        <v/>
      </c>
      <c r="P401" s="6" t="str">
        <f>IF(D401="","",COUNTIF($O$2:O401,O401))</f>
        <v/>
      </c>
      <c r="Q401" s="7" t="str">
        <f t="shared" si="60"/>
        <v/>
      </c>
      <c r="R401" s="42" t="str">
        <f>IF(AND(P401=4,H401="M",NOT(L401="Unattached")),SUMIF(O$2:O401,O401,I$2:I401),"")</f>
        <v/>
      </c>
      <c r="S401" s="7" t="str">
        <f t="shared" si="61"/>
        <v/>
      </c>
      <c r="T401" s="42" t="str">
        <f>IF(AND(P401=3,H401="F",NOT(L401="Unattached")),SUMIF(O$2:O401,O401,I$2:I401),"")</f>
        <v/>
      </c>
      <c r="U401" s="8" t="str">
        <f t="shared" si="64"/>
        <v/>
      </c>
      <c r="V401" s="8" t="str">
        <f t="shared" si="68"/>
        <v/>
      </c>
      <c r="W401" s="40" t="str">
        <f t="shared" si="65"/>
        <v xml:space="preserve"> </v>
      </c>
      <c r="X401" s="40" t="str">
        <f>IF(H401="M",IF(P401&lt;&gt;4,"",VLOOKUP(CONCATENATE(O401," ",(P401-3)),$W$2:AA401,5,0)),IF(P401&lt;&gt;3,"",VLOOKUP(CONCATENATE(O401," ",(P401-2)),$W$2:AA401,5,0)))</f>
        <v/>
      </c>
      <c r="Y401" s="40" t="str">
        <f>IF(H401="M",IF(P401&lt;&gt;4,"",VLOOKUP(CONCATENATE(O401," ",(P401-2)),$W$2:AA401,5,0)),IF(P401&lt;&gt;3,"",VLOOKUP(CONCATENATE(O401," ",(P401-1)),$W$2:AA401,5,0)))</f>
        <v/>
      </c>
      <c r="Z401" s="40" t="str">
        <f>IF(H401="M",IF(P401&lt;&gt;4,"",VLOOKUP(CONCATENATE(O401," ",(P401-1)),$W$2:AA401,5,0)),IF(P401&lt;&gt;3,"",VLOOKUP(CONCATENATE(O401," ",(P401)),$W$2:AA401,5,0)))</f>
        <v/>
      </c>
      <c r="AA401" s="40" t="str">
        <f t="shared" si="69"/>
        <v/>
      </c>
    </row>
    <row r="402" spans="1:27" x14ac:dyDescent="0.3">
      <c r="A402" s="78" t="str">
        <f t="shared" si="62"/>
        <v/>
      </c>
      <c r="B402" s="78" t="str">
        <f t="shared" si="63"/>
        <v/>
      </c>
      <c r="C402" s="1">
        <v>401</v>
      </c>
      <c r="E402" s="73"/>
      <c r="F402" t="str">
        <f>IF(D402="","",VLOOKUP(D402,ENTRANTS!$A$1:$H$1000,2,0))</f>
        <v/>
      </c>
      <c r="G402" t="str">
        <f>IF(D402="","",VLOOKUP(D402,ENTRANTS!$A$1:$H$1000,3,0))</f>
        <v/>
      </c>
      <c r="H402" s="1" t="str">
        <f>IF(D402="","",LEFT(VLOOKUP(D402,ENTRANTS!$A$1:$H$1000,5,0),1))</f>
        <v/>
      </c>
      <c r="I402" s="1" t="str">
        <f>IF(D402="","",COUNTIF($H$2:H402,H402))</f>
        <v/>
      </c>
      <c r="J402" s="1" t="str">
        <f>IF(D402="","",VLOOKUP(D402,ENTRANTS!$A$1:$H$1000,4,0))</f>
        <v/>
      </c>
      <c r="K402" s="1" t="str">
        <f>IF(D402="","",COUNTIF($J$2:J402,J402))</f>
        <v/>
      </c>
      <c r="L402" t="str">
        <f>IF(D402="","",VLOOKUP(D402,ENTRANTS!$A$1:$H$1000,6,0))</f>
        <v/>
      </c>
      <c r="M402" s="99" t="str">
        <f t="shared" si="66"/>
        <v/>
      </c>
      <c r="N402" s="38"/>
      <c r="O402" s="5" t="str">
        <f t="shared" si="67"/>
        <v/>
      </c>
      <c r="P402" s="6" t="str">
        <f>IF(D402="","",COUNTIF($O$2:O402,O402))</f>
        <v/>
      </c>
      <c r="Q402" s="7" t="str">
        <f t="shared" si="60"/>
        <v/>
      </c>
      <c r="R402" s="42" t="str">
        <f>IF(AND(P402=4,H402="M",NOT(L402="Unattached")),SUMIF(O$2:O402,O402,I$2:I402),"")</f>
        <v/>
      </c>
      <c r="S402" s="7" t="str">
        <f t="shared" si="61"/>
        <v/>
      </c>
      <c r="T402" s="42" t="str">
        <f>IF(AND(P402=3,H402="F",NOT(L402="Unattached")),SUMIF(O$2:O402,O402,I$2:I402),"")</f>
        <v/>
      </c>
      <c r="U402" s="8" t="str">
        <f t="shared" si="64"/>
        <v/>
      </c>
      <c r="V402" s="8" t="str">
        <f t="shared" si="68"/>
        <v/>
      </c>
      <c r="W402" s="40" t="str">
        <f t="shared" si="65"/>
        <v xml:space="preserve"> </v>
      </c>
      <c r="X402" s="40" t="str">
        <f>IF(H402="M",IF(P402&lt;&gt;4,"",VLOOKUP(CONCATENATE(O402," ",(P402-3)),$W$2:AA402,5,0)),IF(P402&lt;&gt;3,"",VLOOKUP(CONCATENATE(O402," ",(P402-2)),$W$2:AA402,5,0)))</f>
        <v/>
      </c>
      <c r="Y402" s="40" t="str">
        <f>IF(H402="M",IF(P402&lt;&gt;4,"",VLOOKUP(CONCATENATE(O402," ",(P402-2)),$W$2:AA402,5,0)),IF(P402&lt;&gt;3,"",VLOOKUP(CONCATENATE(O402," ",(P402-1)),$W$2:AA402,5,0)))</f>
        <v/>
      </c>
      <c r="Z402" s="40" t="str">
        <f>IF(H402="M",IF(P402&lt;&gt;4,"",VLOOKUP(CONCATENATE(O402," ",(P402-1)),$W$2:AA402,5,0)),IF(P402&lt;&gt;3,"",VLOOKUP(CONCATENATE(O402," ",(P402)),$W$2:AA402,5,0)))</f>
        <v/>
      </c>
      <c r="AA402" s="40" t="str">
        <f t="shared" si="69"/>
        <v/>
      </c>
    </row>
    <row r="403" spans="1:27" x14ac:dyDescent="0.3">
      <c r="A403" s="78" t="str">
        <f t="shared" si="62"/>
        <v/>
      </c>
      <c r="B403" s="78" t="str">
        <f t="shared" si="63"/>
        <v/>
      </c>
      <c r="C403" s="1">
        <v>402</v>
      </c>
      <c r="E403" s="73"/>
      <c r="F403" t="str">
        <f>IF(D403="","",VLOOKUP(D403,ENTRANTS!$A$1:$H$1000,2,0))</f>
        <v/>
      </c>
      <c r="G403" t="str">
        <f>IF(D403="","",VLOOKUP(D403,ENTRANTS!$A$1:$H$1000,3,0))</f>
        <v/>
      </c>
      <c r="H403" s="1" t="str">
        <f>IF(D403="","",LEFT(VLOOKUP(D403,ENTRANTS!$A$1:$H$1000,5,0),1))</f>
        <v/>
      </c>
      <c r="I403" s="1" t="str">
        <f>IF(D403="","",COUNTIF($H$2:H403,H403))</f>
        <v/>
      </c>
      <c r="J403" s="1" t="str">
        <f>IF(D403="","",VLOOKUP(D403,ENTRANTS!$A$1:$H$1000,4,0))</f>
        <v/>
      </c>
      <c r="K403" s="1" t="str">
        <f>IF(D403="","",COUNTIF($J$2:J403,J403))</f>
        <v/>
      </c>
      <c r="L403" t="str">
        <f>IF(D403="","",VLOOKUP(D403,ENTRANTS!$A$1:$H$1000,6,0))</f>
        <v/>
      </c>
      <c r="M403" s="99" t="str">
        <f t="shared" si="66"/>
        <v/>
      </c>
      <c r="N403" s="38"/>
      <c r="O403" s="5" t="str">
        <f t="shared" si="67"/>
        <v/>
      </c>
      <c r="P403" s="6" t="str">
        <f>IF(D403="","",COUNTIF($O$2:O403,O403))</f>
        <v/>
      </c>
      <c r="Q403" s="7" t="str">
        <f t="shared" si="60"/>
        <v/>
      </c>
      <c r="R403" s="42" t="str">
        <f>IF(AND(P403=4,H403="M",NOT(L403="Unattached")),SUMIF(O$2:O403,O403,I$2:I403),"")</f>
        <v/>
      </c>
      <c r="S403" s="7" t="str">
        <f t="shared" si="61"/>
        <v/>
      </c>
      <c r="T403" s="42" t="str">
        <f>IF(AND(P403=3,H403="F",NOT(L403="Unattached")),SUMIF(O$2:O403,O403,I$2:I403),"")</f>
        <v/>
      </c>
      <c r="U403" s="8" t="str">
        <f t="shared" si="64"/>
        <v/>
      </c>
      <c r="V403" s="8" t="str">
        <f t="shared" si="68"/>
        <v/>
      </c>
      <c r="W403" s="40" t="str">
        <f t="shared" si="65"/>
        <v xml:space="preserve"> </v>
      </c>
      <c r="X403" s="40" t="str">
        <f>IF(H403="M",IF(P403&lt;&gt;4,"",VLOOKUP(CONCATENATE(O403," ",(P403-3)),$W$2:AA403,5,0)),IF(P403&lt;&gt;3,"",VLOOKUP(CONCATENATE(O403," ",(P403-2)),$W$2:AA403,5,0)))</f>
        <v/>
      </c>
      <c r="Y403" s="40" t="str">
        <f>IF(H403="M",IF(P403&lt;&gt;4,"",VLOOKUP(CONCATENATE(O403," ",(P403-2)),$W$2:AA403,5,0)),IF(P403&lt;&gt;3,"",VLOOKUP(CONCATENATE(O403," ",(P403-1)),$W$2:AA403,5,0)))</f>
        <v/>
      </c>
      <c r="Z403" s="40" t="str">
        <f>IF(H403="M",IF(P403&lt;&gt;4,"",VLOOKUP(CONCATENATE(O403," ",(P403-1)),$W$2:AA403,5,0)),IF(P403&lt;&gt;3,"",VLOOKUP(CONCATENATE(O403," ",(P403)),$W$2:AA403,5,0)))</f>
        <v/>
      </c>
      <c r="AA403" s="40" t="str">
        <f t="shared" si="69"/>
        <v/>
      </c>
    </row>
    <row r="404" spans="1:27" x14ac:dyDescent="0.3">
      <c r="A404" s="78" t="str">
        <f t="shared" si="62"/>
        <v/>
      </c>
      <c r="B404" s="78" t="str">
        <f t="shared" si="63"/>
        <v/>
      </c>
      <c r="C404" s="1">
        <v>403</v>
      </c>
      <c r="E404" s="73"/>
      <c r="F404" t="str">
        <f>IF(D404="","",VLOOKUP(D404,ENTRANTS!$A$1:$H$1000,2,0))</f>
        <v/>
      </c>
      <c r="G404" t="str">
        <f>IF(D404="","",VLOOKUP(D404,ENTRANTS!$A$1:$H$1000,3,0))</f>
        <v/>
      </c>
      <c r="H404" s="1" t="str">
        <f>IF(D404="","",LEFT(VLOOKUP(D404,ENTRANTS!$A$1:$H$1000,5,0),1))</f>
        <v/>
      </c>
      <c r="I404" s="1" t="str">
        <f>IF(D404="","",COUNTIF($H$2:H404,H404))</f>
        <v/>
      </c>
      <c r="J404" s="1" t="str">
        <f>IF(D404="","",VLOOKUP(D404,ENTRANTS!$A$1:$H$1000,4,0))</f>
        <v/>
      </c>
      <c r="K404" s="1" t="str">
        <f>IF(D404="","",COUNTIF($J$2:J404,J404))</f>
        <v/>
      </c>
      <c r="L404" t="str">
        <f>IF(D404="","",VLOOKUP(D404,ENTRANTS!$A$1:$H$1000,6,0))</f>
        <v/>
      </c>
      <c r="M404" s="99" t="str">
        <f t="shared" si="66"/>
        <v/>
      </c>
      <c r="N404" s="38"/>
      <c r="O404" s="5" t="str">
        <f t="shared" si="67"/>
        <v/>
      </c>
      <c r="P404" s="6" t="str">
        <f>IF(D404="","",COUNTIF($O$2:O404,O404))</f>
        <v/>
      </c>
      <c r="Q404" s="7" t="str">
        <f t="shared" si="60"/>
        <v/>
      </c>
      <c r="R404" s="42" t="str">
        <f>IF(AND(P404=4,H404="M",NOT(L404="Unattached")),SUMIF(O$2:O404,O404,I$2:I404),"")</f>
        <v/>
      </c>
      <c r="S404" s="7" t="str">
        <f t="shared" si="61"/>
        <v/>
      </c>
      <c r="T404" s="42" t="str">
        <f>IF(AND(P404=3,H404="F",NOT(L404="Unattached")),SUMIF(O$2:O404,O404,I$2:I404),"")</f>
        <v/>
      </c>
      <c r="U404" s="8" t="str">
        <f t="shared" si="64"/>
        <v/>
      </c>
      <c r="V404" s="8" t="str">
        <f t="shared" si="68"/>
        <v/>
      </c>
      <c r="W404" s="40" t="str">
        <f t="shared" si="65"/>
        <v xml:space="preserve"> </v>
      </c>
      <c r="X404" s="40" t="str">
        <f>IF(H404="M",IF(P404&lt;&gt;4,"",VLOOKUP(CONCATENATE(O404," ",(P404-3)),$W$2:AA404,5,0)),IF(P404&lt;&gt;3,"",VLOOKUP(CONCATENATE(O404," ",(P404-2)),$W$2:AA404,5,0)))</f>
        <v/>
      </c>
      <c r="Y404" s="40" t="str">
        <f>IF(H404="M",IF(P404&lt;&gt;4,"",VLOOKUP(CONCATENATE(O404," ",(P404-2)),$W$2:AA404,5,0)),IF(P404&lt;&gt;3,"",VLOOKUP(CONCATENATE(O404," ",(P404-1)),$W$2:AA404,5,0)))</f>
        <v/>
      </c>
      <c r="Z404" s="40" t="str">
        <f>IF(H404="M",IF(P404&lt;&gt;4,"",VLOOKUP(CONCATENATE(O404," ",(P404-1)),$W$2:AA404,5,0)),IF(P404&lt;&gt;3,"",VLOOKUP(CONCATENATE(O404," ",(P404)),$W$2:AA404,5,0)))</f>
        <v/>
      </c>
      <c r="AA404" s="40" t="str">
        <f t="shared" si="69"/>
        <v/>
      </c>
    </row>
    <row r="405" spans="1:27" x14ac:dyDescent="0.3">
      <c r="A405" s="78" t="str">
        <f t="shared" si="62"/>
        <v/>
      </c>
      <c r="B405" s="78" t="str">
        <f t="shared" si="63"/>
        <v/>
      </c>
      <c r="C405" s="1">
        <v>404</v>
      </c>
      <c r="E405" s="73"/>
      <c r="F405" t="str">
        <f>IF(D405="","",VLOOKUP(D405,ENTRANTS!$A$1:$H$1000,2,0))</f>
        <v/>
      </c>
      <c r="G405" t="str">
        <f>IF(D405="","",VLOOKUP(D405,ENTRANTS!$A$1:$H$1000,3,0))</f>
        <v/>
      </c>
      <c r="H405" s="1" t="str">
        <f>IF(D405="","",LEFT(VLOOKUP(D405,ENTRANTS!$A$1:$H$1000,5,0),1))</f>
        <v/>
      </c>
      <c r="I405" s="1" t="str">
        <f>IF(D405="","",COUNTIF($H$2:H405,H405))</f>
        <v/>
      </c>
      <c r="J405" s="1" t="str">
        <f>IF(D405="","",VLOOKUP(D405,ENTRANTS!$A$1:$H$1000,4,0))</f>
        <v/>
      </c>
      <c r="K405" s="1" t="str">
        <f>IF(D405="","",COUNTIF($J$2:J405,J405))</f>
        <v/>
      </c>
      <c r="L405" t="str">
        <f>IF(D405="","",VLOOKUP(D405,ENTRANTS!$A$1:$H$1000,6,0))</f>
        <v/>
      </c>
      <c r="M405" s="99" t="str">
        <f t="shared" si="66"/>
        <v/>
      </c>
      <c r="N405" s="38"/>
      <c r="O405" s="5" t="str">
        <f t="shared" si="67"/>
        <v/>
      </c>
      <c r="P405" s="6" t="str">
        <f>IF(D405="","",COUNTIF($O$2:O405,O405))</f>
        <v/>
      </c>
      <c r="Q405" s="7" t="str">
        <f t="shared" si="60"/>
        <v/>
      </c>
      <c r="R405" s="42" t="str">
        <f>IF(AND(P405=4,H405="M",NOT(L405="Unattached")),SUMIF(O$2:O405,O405,I$2:I405),"")</f>
        <v/>
      </c>
      <c r="S405" s="7" t="str">
        <f t="shared" si="61"/>
        <v/>
      </c>
      <c r="T405" s="42" t="str">
        <f>IF(AND(P405=3,H405="F",NOT(L405="Unattached")),SUMIF(O$2:O405,O405,I$2:I405),"")</f>
        <v/>
      </c>
      <c r="U405" s="8" t="str">
        <f t="shared" si="64"/>
        <v/>
      </c>
      <c r="V405" s="8" t="str">
        <f t="shared" si="68"/>
        <v/>
      </c>
      <c r="W405" s="40" t="str">
        <f t="shared" si="65"/>
        <v xml:space="preserve"> </v>
      </c>
      <c r="X405" s="40" t="str">
        <f>IF(H405="M",IF(P405&lt;&gt;4,"",VLOOKUP(CONCATENATE(O405," ",(P405-3)),$W$2:AA405,5,0)),IF(P405&lt;&gt;3,"",VLOOKUP(CONCATENATE(O405," ",(P405-2)),$W$2:AA405,5,0)))</f>
        <v/>
      </c>
      <c r="Y405" s="40" t="str">
        <f>IF(H405="M",IF(P405&lt;&gt;4,"",VLOOKUP(CONCATENATE(O405," ",(P405-2)),$W$2:AA405,5,0)),IF(P405&lt;&gt;3,"",VLOOKUP(CONCATENATE(O405," ",(P405-1)),$W$2:AA405,5,0)))</f>
        <v/>
      </c>
      <c r="Z405" s="40" t="str">
        <f>IF(H405="M",IF(P405&lt;&gt;4,"",VLOOKUP(CONCATENATE(O405," ",(P405-1)),$W$2:AA405,5,0)),IF(P405&lt;&gt;3,"",VLOOKUP(CONCATENATE(O405," ",(P405)),$W$2:AA405,5,0)))</f>
        <v/>
      </c>
      <c r="AA405" s="40" t="str">
        <f t="shared" si="69"/>
        <v/>
      </c>
    </row>
    <row r="406" spans="1:27" x14ac:dyDescent="0.3">
      <c r="A406" s="78" t="str">
        <f t="shared" si="62"/>
        <v/>
      </c>
      <c r="B406" s="78" t="str">
        <f t="shared" si="63"/>
        <v/>
      </c>
      <c r="C406" s="1">
        <v>405</v>
      </c>
      <c r="E406" s="73"/>
      <c r="F406" t="str">
        <f>IF(D406="","",VLOOKUP(D406,ENTRANTS!$A$1:$H$1000,2,0))</f>
        <v/>
      </c>
      <c r="G406" t="str">
        <f>IF(D406="","",VLOOKUP(D406,ENTRANTS!$A$1:$H$1000,3,0))</f>
        <v/>
      </c>
      <c r="H406" s="1" t="str">
        <f>IF(D406="","",LEFT(VLOOKUP(D406,ENTRANTS!$A$1:$H$1000,5,0),1))</f>
        <v/>
      </c>
      <c r="I406" s="1" t="str">
        <f>IF(D406="","",COUNTIF($H$2:H406,H406))</f>
        <v/>
      </c>
      <c r="J406" s="1" t="str">
        <f>IF(D406="","",VLOOKUP(D406,ENTRANTS!$A$1:$H$1000,4,0))</f>
        <v/>
      </c>
      <c r="K406" s="1" t="str">
        <f>IF(D406="","",COUNTIF($J$2:J406,J406))</f>
        <v/>
      </c>
      <c r="L406" t="str">
        <f>IF(D406="","",VLOOKUP(D406,ENTRANTS!$A$1:$H$1000,6,0))</f>
        <v/>
      </c>
      <c r="M406" s="99" t="str">
        <f t="shared" si="66"/>
        <v/>
      </c>
      <c r="N406" s="38"/>
      <c r="O406" s="5" t="str">
        <f t="shared" si="67"/>
        <v/>
      </c>
      <c r="P406" s="6" t="str">
        <f>IF(D406="","",COUNTIF($O$2:O406,O406))</f>
        <v/>
      </c>
      <c r="Q406" s="7" t="str">
        <f t="shared" ref="Q406:Q469" si="70">IF(R406="","",RANK(R406,$R$2:$R$1000,1))</f>
        <v/>
      </c>
      <c r="R406" s="42" t="str">
        <f>IF(AND(P406=4,H406="M",NOT(L406="Unattached")),SUMIF(O$2:O406,O406,I$2:I406),"")</f>
        <v/>
      </c>
      <c r="S406" s="7" t="str">
        <f t="shared" ref="S406:S469" si="71">IF(T406="","",RANK(T406,$T$2:$T$1000,1))</f>
        <v/>
      </c>
      <c r="T406" s="42" t="str">
        <f>IF(AND(P406=3,H406="F",NOT(L406="Unattached")),SUMIF(O$2:O406,O406,I$2:I406),"")</f>
        <v/>
      </c>
      <c r="U406" s="8" t="str">
        <f t="shared" si="64"/>
        <v/>
      </c>
      <c r="V406" s="8" t="str">
        <f t="shared" si="68"/>
        <v/>
      </c>
      <c r="W406" s="40" t="str">
        <f t="shared" si="65"/>
        <v xml:space="preserve"> </v>
      </c>
      <c r="X406" s="40" t="str">
        <f>IF(H406="M",IF(P406&lt;&gt;4,"",VLOOKUP(CONCATENATE(O406," ",(P406-3)),$W$2:AA406,5,0)),IF(P406&lt;&gt;3,"",VLOOKUP(CONCATENATE(O406," ",(P406-2)),$W$2:AA406,5,0)))</f>
        <v/>
      </c>
      <c r="Y406" s="40" t="str">
        <f>IF(H406="M",IF(P406&lt;&gt;4,"",VLOOKUP(CONCATENATE(O406," ",(P406-2)),$W$2:AA406,5,0)),IF(P406&lt;&gt;3,"",VLOOKUP(CONCATENATE(O406," ",(P406-1)),$W$2:AA406,5,0)))</f>
        <v/>
      </c>
      <c r="Z406" s="40" t="str">
        <f>IF(H406="M",IF(P406&lt;&gt;4,"",VLOOKUP(CONCATENATE(O406," ",(P406-1)),$W$2:AA406,5,0)),IF(P406&lt;&gt;3,"",VLOOKUP(CONCATENATE(O406," ",(P406)),$W$2:AA406,5,0)))</f>
        <v/>
      </c>
      <c r="AA406" s="40" t="str">
        <f t="shared" si="69"/>
        <v/>
      </c>
    </row>
    <row r="407" spans="1:27" x14ac:dyDescent="0.3">
      <c r="A407" s="78" t="str">
        <f t="shared" si="62"/>
        <v/>
      </c>
      <c r="B407" s="78" t="str">
        <f t="shared" si="63"/>
        <v/>
      </c>
      <c r="C407" s="1">
        <v>406</v>
      </c>
      <c r="E407" s="73"/>
      <c r="F407" t="str">
        <f>IF(D407="","",VLOOKUP(D407,ENTRANTS!$A$1:$H$1000,2,0))</f>
        <v/>
      </c>
      <c r="G407" t="str">
        <f>IF(D407="","",VLOOKUP(D407,ENTRANTS!$A$1:$H$1000,3,0))</f>
        <v/>
      </c>
      <c r="H407" s="1" t="str">
        <f>IF(D407="","",LEFT(VLOOKUP(D407,ENTRANTS!$A$1:$H$1000,5,0),1))</f>
        <v/>
      </c>
      <c r="I407" s="1" t="str">
        <f>IF(D407="","",COUNTIF($H$2:H407,H407))</f>
        <v/>
      </c>
      <c r="J407" s="1" t="str">
        <f>IF(D407="","",VLOOKUP(D407,ENTRANTS!$A$1:$H$1000,4,0))</f>
        <v/>
      </c>
      <c r="K407" s="1" t="str">
        <f>IF(D407="","",COUNTIF($J$2:J407,J407))</f>
        <v/>
      </c>
      <c r="L407" t="str">
        <f>IF(D407="","",VLOOKUP(D407,ENTRANTS!$A$1:$H$1000,6,0))</f>
        <v/>
      </c>
      <c r="M407" s="99" t="str">
        <f t="shared" si="66"/>
        <v/>
      </c>
      <c r="N407" s="38"/>
      <c r="O407" s="5" t="str">
        <f t="shared" si="67"/>
        <v/>
      </c>
      <c r="P407" s="6" t="str">
        <f>IF(D407="","",COUNTIF($O$2:O407,O407))</f>
        <v/>
      </c>
      <c r="Q407" s="7" t="str">
        <f t="shared" si="70"/>
        <v/>
      </c>
      <c r="R407" s="42" t="str">
        <f>IF(AND(P407=4,H407="M",NOT(L407="Unattached")),SUMIF(O$2:O407,O407,I$2:I407),"")</f>
        <v/>
      </c>
      <c r="S407" s="7" t="str">
        <f t="shared" si="71"/>
        <v/>
      </c>
      <c r="T407" s="42" t="str">
        <f>IF(AND(P407=3,H407="F",NOT(L407="Unattached")),SUMIF(O$2:O407,O407,I$2:I407),"")</f>
        <v/>
      </c>
      <c r="U407" s="8" t="str">
        <f t="shared" si="64"/>
        <v/>
      </c>
      <c r="V407" s="8" t="str">
        <f t="shared" si="68"/>
        <v/>
      </c>
      <c r="W407" s="40" t="str">
        <f t="shared" si="65"/>
        <v xml:space="preserve"> </v>
      </c>
      <c r="X407" s="40" t="str">
        <f>IF(H407="M",IF(P407&lt;&gt;4,"",VLOOKUP(CONCATENATE(O407," ",(P407-3)),$W$2:AA407,5,0)),IF(P407&lt;&gt;3,"",VLOOKUP(CONCATENATE(O407," ",(P407-2)),$W$2:AA407,5,0)))</f>
        <v/>
      </c>
      <c r="Y407" s="40" t="str">
        <f>IF(H407="M",IF(P407&lt;&gt;4,"",VLOOKUP(CONCATENATE(O407," ",(P407-2)),$W$2:AA407,5,0)),IF(P407&lt;&gt;3,"",VLOOKUP(CONCATENATE(O407," ",(P407-1)),$W$2:AA407,5,0)))</f>
        <v/>
      </c>
      <c r="Z407" s="40" t="str">
        <f>IF(H407="M",IF(P407&lt;&gt;4,"",VLOOKUP(CONCATENATE(O407," ",(P407-1)),$W$2:AA407,5,0)),IF(P407&lt;&gt;3,"",VLOOKUP(CONCATENATE(O407," ",(P407)),$W$2:AA407,5,0)))</f>
        <v/>
      </c>
      <c r="AA407" s="40" t="str">
        <f t="shared" si="69"/>
        <v/>
      </c>
    </row>
    <row r="408" spans="1:27" x14ac:dyDescent="0.3">
      <c r="A408" s="78" t="str">
        <f t="shared" si="62"/>
        <v/>
      </c>
      <c r="B408" s="78" t="str">
        <f t="shared" si="63"/>
        <v/>
      </c>
      <c r="C408" s="1">
        <v>407</v>
      </c>
      <c r="E408" s="73"/>
      <c r="F408" t="str">
        <f>IF(D408="","",VLOOKUP(D408,ENTRANTS!$A$1:$H$1000,2,0))</f>
        <v/>
      </c>
      <c r="G408" t="str">
        <f>IF(D408="","",VLOOKUP(D408,ENTRANTS!$A$1:$H$1000,3,0))</f>
        <v/>
      </c>
      <c r="H408" s="1" t="str">
        <f>IF(D408="","",LEFT(VLOOKUP(D408,ENTRANTS!$A$1:$H$1000,5,0),1))</f>
        <v/>
      </c>
      <c r="I408" s="1" t="str">
        <f>IF(D408="","",COUNTIF($H$2:H408,H408))</f>
        <v/>
      </c>
      <c r="J408" s="1" t="str">
        <f>IF(D408="","",VLOOKUP(D408,ENTRANTS!$A$1:$H$1000,4,0))</f>
        <v/>
      </c>
      <c r="K408" s="1" t="str">
        <f>IF(D408="","",COUNTIF($J$2:J408,J408))</f>
        <v/>
      </c>
      <c r="L408" t="str">
        <f>IF(D408="","",VLOOKUP(D408,ENTRANTS!$A$1:$H$1000,6,0))</f>
        <v/>
      </c>
      <c r="M408" s="99" t="str">
        <f t="shared" si="66"/>
        <v/>
      </c>
      <c r="N408" s="38"/>
      <c r="O408" s="5" t="str">
        <f t="shared" si="67"/>
        <v/>
      </c>
      <c r="P408" s="6" t="str">
        <f>IF(D408="","",COUNTIF($O$2:O408,O408))</f>
        <v/>
      </c>
      <c r="Q408" s="7" t="str">
        <f t="shared" si="70"/>
        <v/>
      </c>
      <c r="R408" s="42" t="str">
        <f>IF(AND(P408=4,H408="M",NOT(L408="Unattached")),SUMIF(O$2:O408,O408,I$2:I408),"")</f>
        <v/>
      </c>
      <c r="S408" s="7" t="str">
        <f t="shared" si="71"/>
        <v/>
      </c>
      <c r="T408" s="42" t="str">
        <f>IF(AND(P408=3,H408="F",NOT(L408="Unattached")),SUMIF(O$2:O408,O408,I$2:I408),"")</f>
        <v/>
      </c>
      <c r="U408" s="8" t="str">
        <f t="shared" si="64"/>
        <v/>
      </c>
      <c r="V408" s="8" t="str">
        <f t="shared" si="68"/>
        <v/>
      </c>
      <c r="W408" s="40" t="str">
        <f t="shared" si="65"/>
        <v xml:space="preserve"> </v>
      </c>
      <c r="X408" s="40" t="str">
        <f>IF(H408="M",IF(P408&lt;&gt;4,"",VLOOKUP(CONCATENATE(O408," ",(P408-3)),$W$2:AA408,5,0)),IF(P408&lt;&gt;3,"",VLOOKUP(CONCATENATE(O408," ",(P408-2)),$W$2:AA408,5,0)))</f>
        <v/>
      </c>
      <c r="Y408" s="40" t="str">
        <f>IF(H408="M",IF(P408&lt;&gt;4,"",VLOOKUP(CONCATENATE(O408," ",(P408-2)),$W$2:AA408,5,0)),IF(P408&lt;&gt;3,"",VLOOKUP(CONCATENATE(O408," ",(P408-1)),$W$2:AA408,5,0)))</f>
        <v/>
      </c>
      <c r="Z408" s="40" t="str">
        <f>IF(H408="M",IF(P408&lt;&gt;4,"",VLOOKUP(CONCATENATE(O408," ",(P408-1)),$W$2:AA408,5,0)),IF(P408&lt;&gt;3,"",VLOOKUP(CONCATENATE(O408," ",(P408)),$W$2:AA408,5,0)))</f>
        <v/>
      </c>
      <c r="AA408" s="40" t="str">
        <f t="shared" si="69"/>
        <v/>
      </c>
    </row>
    <row r="409" spans="1:27" x14ac:dyDescent="0.3">
      <c r="A409" s="78" t="str">
        <f t="shared" si="62"/>
        <v/>
      </c>
      <c r="B409" s="78" t="str">
        <f t="shared" si="63"/>
        <v/>
      </c>
      <c r="C409" s="1">
        <v>408</v>
      </c>
      <c r="E409" s="73"/>
      <c r="F409" t="str">
        <f>IF(D409="","",VLOOKUP(D409,ENTRANTS!$A$1:$H$1000,2,0))</f>
        <v/>
      </c>
      <c r="G409" t="str">
        <f>IF(D409="","",VLOOKUP(D409,ENTRANTS!$A$1:$H$1000,3,0))</f>
        <v/>
      </c>
      <c r="H409" s="1" t="str">
        <f>IF(D409="","",LEFT(VLOOKUP(D409,ENTRANTS!$A$1:$H$1000,5,0),1))</f>
        <v/>
      </c>
      <c r="I409" s="1" t="str">
        <f>IF(D409="","",COUNTIF($H$2:H409,H409))</f>
        <v/>
      </c>
      <c r="J409" s="1" t="str">
        <f>IF(D409="","",VLOOKUP(D409,ENTRANTS!$A$1:$H$1000,4,0))</f>
        <v/>
      </c>
      <c r="K409" s="1" t="str">
        <f>IF(D409="","",COUNTIF($J$2:J409,J409))</f>
        <v/>
      </c>
      <c r="L409" t="str">
        <f>IF(D409="","",VLOOKUP(D409,ENTRANTS!$A$1:$H$1000,6,0))</f>
        <v/>
      </c>
      <c r="M409" s="99" t="str">
        <f t="shared" si="66"/>
        <v/>
      </c>
      <c r="N409" s="38"/>
      <c r="O409" s="5" t="str">
        <f t="shared" si="67"/>
        <v/>
      </c>
      <c r="P409" s="6" t="str">
        <f>IF(D409="","",COUNTIF($O$2:O409,O409))</f>
        <v/>
      </c>
      <c r="Q409" s="7" t="str">
        <f t="shared" si="70"/>
        <v/>
      </c>
      <c r="R409" s="42" t="str">
        <f>IF(AND(P409=4,H409="M",NOT(L409="Unattached")),SUMIF(O$2:O409,O409,I$2:I409),"")</f>
        <v/>
      </c>
      <c r="S409" s="7" t="str">
        <f t="shared" si="71"/>
        <v/>
      </c>
      <c r="T409" s="42" t="str">
        <f>IF(AND(P409=3,H409="F",NOT(L409="Unattached")),SUMIF(O$2:O409,O409,I$2:I409),"")</f>
        <v/>
      </c>
      <c r="U409" s="8" t="str">
        <f t="shared" si="64"/>
        <v/>
      </c>
      <c r="V409" s="8" t="str">
        <f t="shared" si="68"/>
        <v/>
      </c>
      <c r="W409" s="40" t="str">
        <f t="shared" si="65"/>
        <v xml:space="preserve"> </v>
      </c>
      <c r="X409" s="40" t="str">
        <f>IF(H409="M",IF(P409&lt;&gt;4,"",VLOOKUP(CONCATENATE(O409," ",(P409-3)),$W$2:AA409,5,0)),IF(P409&lt;&gt;3,"",VLOOKUP(CONCATENATE(O409," ",(P409-2)),$W$2:AA409,5,0)))</f>
        <v/>
      </c>
      <c r="Y409" s="40" t="str">
        <f>IF(H409="M",IF(P409&lt;&gt;4,"",VLOOKUP(CONCATENATE(O409," ",(P409-2)),$W$2:AA409,5,0)),IF(P409&lt;&gt;3,"",VLOOKUP(CONCATENATE(O409," ",(P409-1)),$W$2:AA409,5,0)))</f>
        <v/>
      </c>
      <c r="Z409" s="40" t="str">
        <f>IF(H409="M",IF(P409&lt;&gt;4,"",VLOOKUP(CONCATENATE(O409," ",(P409-1)),$W$2:AA409,5,0)),IF(P409&lt;&gt;3,"",VLOOKUP(CONCATENATE(O409," ",(P409)),$W$2:AA409,5,0)))</f>
        <v/>
      </c>
      <c r="AA409" s="40" t="str">
        <f t="shared" si="69"/>
        <v/>
      </c>
    </row>
    <row r="410" spans="1:27" x14ac:dyDescent="0.3">
      <c r="A410" s="78" t="str">
        <f t="shared" si="62"/>
        <v/>
      </c>
      <c r="B410" s="78" t="str">
        <f t="shared" si="63"/>
        <v/>
      </c>
      <c r="C410" s="1">
        <v>409</v>
      </c>
      <c r="E410" s="73"/>
      <c r="F410" t="str">
        <f>IF(D410="","",VLOOKUP(D410,ENTRANTS!$A$1:$H$1000,2,0))</f>
        <v/>
      </c>
      <c r="G410" t="str">
        <f>IF(D410="","",VLOOKUP(D410,ENTRANTS!$A$1:$H$1000,3,0))</f>
        <v/>
      </c>
      <c r="H410" s="1" t="str">
        <f>IF(D410="","",LEFT(VLOOKUP(D410,ENTRANTS!$A$1:$H$1000,5,0),1))</f>
        <v/>
      </c>
      <c r="I410" s="1" t="str">
        <f>IF(D410="","",COUNTIF($H$2:H410,H410))</f>
        <v/>
      </c>
      <c r="J410" s="1" t="str">
        <f>IF(D410="","",VLOOKUP(D410,ENTRANTS!$A$1:$H$1000,4,0))</f>
        <v/>
      </c>
      <c r="K410" s="1" t="str">
        <f>IF(D410="","",COUNTIF($J$2:J410,J410))</f>
        <v/>
      </c>
      <c r="L410" t="str">
        <f>IF(D410="","",VLOOKUP(D410,ENTRANTS!$A$1:$H$1000,6,0))</f>
        <v/>
      </c>
      <c r="M410" s="99" t="str">
        <f t="shared" si="66"/>
        <v/>
      </c>
      <c r="N410" s="38"/>
      <c r="O410" s="5" t="str">
        <f t="shared" si="67"/>
        <v/>
      </c>
      <c r="P410" s="6" t="str">
        <f>IF(D410="","",COUNTIF($O$2:O410,O410))</f>
        <v/>
      </c>
      <c r="Q410" s="7" t="str">
        <f t="shared" si="70"/>
        <v/>
      </c>
      <c r="R410" s="42" t="str">
        <f>IF(AND(P410=4,H410="M",NOT(L410="Unattached")),SUMIF(O$2:O410,O410,I$2:I410),"")</f>
        <v/>
      </c>
      <c r="S410" s="7" t="str">
        <f t="shared" si="71"/>
        <v/>
      </c>
      <c r="T410" s="42" t="str">
        <f>IF(AND(P410=3,H410="F",NOT(L410="Unattached")),SUMIF(O$2:O410,O410,I$2:I410),"")</f>
        <v/>
      </c>
      <c r="U410" s="8" t="str">
        <f t="shared" si="64"/>
        <v/>
      </c>
      <c r="V410" s="8" t="str">
        <f t="shared" si="68"/>
        <v/>
      </c>
      <c r="W410" s="40" t="str">
        <f t="shared" si="65"/>
        <v xml:space="preserve"> </v>
      </c>
      <c r="X410" s="40" t="str">
        <f>IF(H410="M",IF(P410&lt;&gt;4,"",VLOOKUP(CONCATENATE(O410," ",(P410-3)),$W$2:AA410,5,0)),IF(P410&lt;&gt;3,"",VLOOKUP(CONCATENATE(O410," ",(P410-2)),$W$2:AA410,5,0)))</f>
        <v/>
      </c>
      <c r="Y410" s="40" t="str">
        <f>IF(H410="M",IF(P410&lt;&gt;4,"",VLOOKUP(CONCATENATE(O410," ",(P410-2)),$W$2:AA410,5,0)),IF(P410&lt;&gt;3,"",VLOOKUP(CONCATENATE(O410," ",(P410-1)),$W$2:AA410,5,0)))</f>
        <v/>
      </c>
      <c r="Z410" s="40" t="str">
        <f>IF(H410="M",IF(P410&lt;&gt;4,"",VLOOKUP(CONCATENATE(O410," ",(P410-1)),$W$2:AA410,5,0)),IF(P410&lt;&gt;3,"",VLOOKUP(CONCATENATE(O410," ",(P410)),$W$2:AA410,5,0)))</f>
        <v/>
      </c>
      <c r="AA410" s="40" t="str">
        <f t="shared" si="69"/>
        <v/>
      </c>
    </row>
    <row r="411" spans="1:27" x14ac:dyDescent="0.3">
      <c r="A411" s="78" t="str">
        <f t="shared" si="62"/>
        <v/>
      </c>
      <c r="B411" s="78" t="str">
        <f t="shared" si="63"/>
        <v/>
      </c>
      <c r="C411" s="1">
        <v>410</v>
      </c>
      <c r="E411" s="73"/>
      <c r="F411" t="str">
        <f>IF(D411="","",VLOOKUP(D411,ENTRANTS!$A$1:$H$1000,2,0))</f>
        <v/>
      </c>
      <c r="G411" t="str">
        <f>IF(D411="","",VLOOKUP(D411,ENTRANTS!$A$1:$H$1000,3,0))</f>
        <v/>
      </c>
      <c r="H411" s="1" t="str">
        <f>IF(D411="","",LEFT(VLOOKUP(D411,ENTRANTS!$A$1:$H$1000,5,0),1))</f>
        <v/>
      </c>
      <c r="I411" s="1" t="str">
        <f>IF(D411="","",COUNTIF($H$2:H411,H411))</f>
        <v/>
      </c>
      <c r="J411" s="1" t="str">
        <f>IF(D411="","",VLOOKUP(D411,ENTRANTS!$A$1:$H$1000,4,0))</f>
        <v/>
      </c>
      <c r="K411" s="1" t="str">
        <f>IF(D411="","",COUNTIF($J$2:J411,J411))</f>
        <v/>
      </c>
      <c r="L411" t="str">
        <f>IF(D411="","",VLOOKUP(D411,ENTRANTS!$A$1:$H$1000,6,0))</f>
        <v/>
      </c>
      <c r="M411" s="99" t="str">
        <f t="shared" si="66"/>
        <v/>
      </c>
      <c r="N411" s="38"/>
      <c r="O411" s="5" t="str">
        <f t="shared" si="67"/>
        <v/>
      </c>
      <c r="P411" s="6" t="str">
        <f>IF(D411="","",COUNTIF($O$2:O411,O411))</f>
        <v/>
      </c>
      <c r="Q411" s="7" t="str">
        <f t="shared" si="70"/>
        <v/>
      </c>
      <c r="R411" s="42" t="str">
        <f>IF(AND(P411=4,H411="M",NOT(L411="Unattached")),SUMIF(O$2:O411,O411,I$2:I411),"")</f>
        <v/>
      </c>
      <c r="S411" s="7" t="str">
        <f t="shared" si="71"/>
        <v/>
      </c>
      <c r="T411" s="42" t="str">
        <f>IF(AND(P411=3,H411="F",NOT(L411="Unattached")),SUMIF(O$2:O411,O411,I$2:I411),"")</f>
        <v/>
      </c>
      <c r="U411" s="8" t="str">
        <f t="shared" si="64"/>
        <v/>
      </c>
      <c r="V411" s="8" t="str">
        <f t="shared" si="68"/>
        <v/>
      </c>
      <c r="W411" s="40" t="str">
        <f t="shared" si="65"/>
        <v xml:space="preserve"> </v>
      </c>
      <c r="X411" s="40" t="str">
        <f>IF(H411="M",IF(P411&lt;&gt;4,"",VLOOKUP(CONCATENATE(O411," ",(P411-3)),$W$2:AA411,5,0)),IF(P411&lt;&gt;3,"",VLOOKUP(CONCATENATE(O411," ",(P411-2)),$W$2:AA411,5,0)))</f>
        <v/>
      </c>
      <c r="Y411" s="40" t="str">
        <f>IF(H411="M",IF(P411&lt;&gt;4,"",VLOOKUP(CONCATENATE(O411," ",(P411-2)),$W$2:AA411,5,0)),IF(P411&lt;&gt;3,"",VLOOKUP(CONCATENATE(O411," ",(P411-1)),$W$2:AA411,5,0)))</f>
        <v/>
      </c>
      <c r="Z411" s="40" t="str">
        <f>IF(H411="M",IF(P411&lt;&gt;4,"",VLOOKUP(CONCATENATE(O411," ",(P411-1)),$W$2:AA411,5,0)),IF(P411&lt;&gt;3,"",VLOOKUP(CONCATENATE(O411," ",(P411)),$W$2:AA411,5,0)))</f>
        <v/>
      </c>
      <c r="AA411" s="40" t="str">
        <f t="shared" si="69"/>
        <v/>
      </c>
    </row>
    <row r="412" spans="1:27" x14ac:dyDescent="0.3">
      <c r="A412" s="78" t="str">
        <f t="shared" si="62"/>
        <v/>
      </c>
      <c r="B412" s="78" t="str">
        <f t="shared" si="63"/>
        <v/>
      </c>
      <c r="C412" s="1">
        <v>411</v>
      </c>
      <c r="E412" s="73"/>
      <c r="F412" t="str">
        <f>IF(D412="","",VLOOKUP(D412,ENTRANTS!$A$1:$H$1000,2,0))</f>
        <v/>
      </c>
      <c r="G412" t="str">
        <f>IF(D412="","",VLOOKUP(D412,ENTRANTS!$A$1:$H$1000,3,0))</f>
        <v/>
      </c>
      <c r="H412" s="1" t="str">
        <f>IF(D412="","",LEFT(VLOOKUP(D412,ENTRANTS!$A$1:$H$1000,5,0),1))</f>
        <v/>
      </c>
      <c r="I412" s="1" t="str">
        <f>IF(D412="","",COUNTIF($H$2:H412,H412))</f>
        <v/>
      </c>
      <c r="J412" s="1" t="str">
        <f>IF(D412="","",VLOOKUP(D412,ENTRANTS!$A$1:$H$1000,4,0))</f>
        <v/>
      </c>
      <c r="K412" s="1" t="str">
        <f>IF(D412="","",COUNTIF($J$2:J412,J412))</f>
        <v/>
      </c>
      <c r="L412" t="str">
        <f>IF(D412="","",VLOOKUP(D412,ENTRANTS!$A$1:$H$1000,6,0))</f>
        <v/>
      </c>
      <c r="M412" s="99" t="str">
        <f t="shared" si="66"/>
        <v/>
      </c>
      <c r="N412" s="38"/>
      <c r="O412" s="5" t="str">
        <f t="shared" si="67"/>
        <v/>
      </c>
      <c r="P412" s="6" t="str">
        <f>IF(D412="","",COUNTIF($O$2:O412,O412))</f>
        <v/>
      </c>
      <c r="Q412" s="7" t="str">
        <f t="shared" si="70"/>
        <v/>
      </c>
      <c r="R412" s="42" t="str">
        <f>IF(AND(P412=4,H412="M",NOT(L412="Unattached")),SUMIF(O$2:O412,O412,I$2:I412),"")</f>
        <v/>
      </c>
      <c r="S412" s="7" t="str">
        <f t="shared" si="71"/>
        <v/>
      </c>
      <c r="T412" s="42" t="str">
        <f>IF(AND(P412=3,H412="F",NOT(L412="Unattached")),SUMIF(O$2:O412,O412,I$2:I412),"")</f>
        <v/>
      </c>
      <c r="U412" s="8" t="str">
        <f t="shared" si="64"/>
        <v/>
      </c>
      <c r="V412" s="8" t="str">
        <f t="shared" si="68"/>
        <v/>
      </c>
      <c r="W412" s="40" t="str">
        <f t="shared" si="65"/>
        <v xml:space="preserve"> </v>
      </c>
      <c r="X412" s="40" t="str">
        <f>IF(H412="M",IF(P412&lt;&gt;4,"",VLOOKUP(CONCATENATE(O412," ",(P412-3)),$W$2:AA412,5,0)),IF(P412&lt;&gt;3,"",VLOOKUP(CONCATENATE(O412," ",(P412-2)),$W$2:AA412,5,0)))</f>
        <v/>
      </c>
      <c r="Y412" s="40" t="str">
        <f>IF(H412="M",IF(P412&lt;&gt;4,"",VLOOKUP(CONCATENATE(O412," ",(P412-2)),$W$2:AA412,5,0)),IF(P412&lt;&gt;3,"",VLOOKUP(CONCATENATE(O412," ",(P412-1)),$W$2:AA412,5,0)))</f>
        <v/>
      </c>
      <c r="Z412" s="40" t="str">
        <f>IF(H412="M",IF(P412&lt;&gt;4,"",VLOOKUP(CONCATENATE(O412," ",(P412-1)),$W$2:AA412,5,0)),IF(P412&lt;&gt;3,"",VLOOKUP(CONCATENATE(O412," ",(P412)),$W$2:AA412,5,0)))</f>
        <v/>
      </c>
      <c r="AA412" s="40" t="str">
        <f t="shared" si="69"/>
        <v/>
      </c>
    </row>
    <row r="413" spans="1:27" x14ac:dyDescent="0.3">
      <c r="A413" s="78" t="str">
        <f t="shared" si="62"/>
        <v/>
      </c>
      <c r="B413" s="78" t="str">
        <f t="shared" si="63"/>
        <v/>
      </c>
      <c r="C413" s="1">
        <v>412</v>
      </c>
      <c r="E413" s="73"/>
      <c r="F413" t="str">
        <f>IF(D413="","",VLOOKUP(D413,ENTRANTS!$A$1:$H$1000,2,0))</f>
        <v/>
      </c>
      <c r="G413" t="str">
        <f>IF(D413="","",VLOOKUP(D413,ENTRANTS!$A$1:$H$1000,3,0))</f>
        <v/>
      </c>
      <c r="H413" s="1" t="str">
        <f>IF(D413="","",LEFT(VLOOKUP(D413,ENTRANTS!$A$1:$H$1000,5,0),1))</f>
        <v/>
      </c>
      <c r="I413" s="1" t="str">
        <f>IF(D413="","",COUNTIF($H$2:H413,H413))</f>
        <v/>
      </c>
      <c r="J413" s="1" t="str">
        <f>IF(D413="","",VLOOKUP(D413,ENTRANTS!$A$1:$H$1000,4,0))</f>
        <v/>
      </c>
      <c r="K413" s="1" t="str">
        <f>IF(D413="","",COUNTIF($J$2:J413,J413))</f>
        <v/>
      </c>
      <c r="L413" t="str">
        <f>IF(D413="","",VLOOKUP(D413,ENTRANTS!$A$1:$H$1000,6,0))</f>
        <v/>
      </c>
      <c r="M413" s="99" t="str">
        <f t="shared" si="66"/>
        <v/>
      </c>
      <c r="N413" s="38"/>
      <c r="O413" s="5" t="str">
        <f t="shared" si="67"/>
        <v/>
      </c>
      <c r="P413" s="6" t="str">
        <f>IF(D413="","",COUNTIF($O$2:O413,O413))</f>
        <v/>
      </c>
      <c r="Q413" s="7" t="str">
        <f t="shared" si="70"/>
        <v/>
      </c>
      <c r="R413" s="42" t="str">
        <f>IF(AND(P413=4,H413="M",NOT(L413="Unattached")),SUMIF(O$2:O413,O413,I$2:I413),"")</f>
        <v/>
      </c>
      <c r="S413" s="7" t="str">
        <f t="shared" si="71"/>
        <v/>
      </c>
      <c r="T413" s="42" t="str">
        <f>IF(AND(P413=3,H413="F",NOT(L413="Unattached")),SUMIF(O$2:O413,O413,I$2:I413),"")</f>
        <v/>
      </c>
      <c r="U413" s="8" t="str">
        <f t="shared" si="64"/>
        <v/>
      </c>
      <c r="V413" s="8" t="str">
        <f t="shared" si="68"/>
        <v/>
      </c>
      <c r="W413" s="40" t="str">
        <f t="shared" si="65"/>
        <v xml:space="preserve"> </v>
      </c>
      <c r="X413" s="40" t="str">
        <f>IF(H413="M",IF(P413&lt;&gt;4,"",VLOOKUP(CONCATENATE(O413," ",(P413-3)),$W$2:AA413,5,0)),IF(P413&lt;&gt;3,"",VLOOKUP(CONCATENATE(O413," ",(P413-2)),$W$2:AA413,5,0)))</f>
        <v/>
      </c>
      <c r="Y413" s="40" t="str">
        <f>IF(H413="M",IF(P413&lt;&gt;4,"",VLOOKUP(CONCATENATE(O413," ",(P413-2)),$W$2:AA413,5,0)),IF(P413&lt;&gt;3,"",VLOOKUP(CONCATENATE(O413," ",(P413-1)),$W$2:AA413,5,0)))</f>
        <v/>
      </c>
      <c r="Z413" s="40" t="str">
        <f>IF(H413="M",IF(P413&lt;&gt;4,"",VLOOKUP(CONCATENATE(O413," ",(P413-1)),$W$2:AA413,5,0)),IF(P413&lt;&gt;3,"",VLOOKUP(CONCATENATE(O413," ",(P413)),$W$2:AA413,5,0)))</f>
        <v/>
      </c>
      <c r="AA413" s="40" t="str">
        <f t="shared" si="69"/>
        <v/>
      </c>
    </row>
    <row r="414" spans="1:27" x14ac:dyDescent="0.3">
      <c r="A414" s="78" t="str">
        <f t="shared" si="62"/>
        <v/>
      </c>
      <c r="B414" s="78" t="str">
        <f t="shared" si="63"/>
        <v/>
      </c>
      <c r="C414" s="1">
        <v>413</v>
      </c>
      <c r="E414" s="73"/>
      <c r="F414" t="str">
        <f>IF(D414="","",VLOOKUP(D414,ENTRANTS!$A$1:$H$1000,2,0))</f>
        <v/>
      </c>
      <c r="G414" t="str">
        <f>IF(D414="","",VLOOKUP(D414,ENTRANTS!$A$1:$H$1000,3,0))</f>
        <v/>
      </c>
      <c r="H414" s="1" t="str">
        <f>IF(D414="","",LEFT(VLOOKUP(D414,ENTRANTS!$A$1:$H$1000,5,0),1))</f>
        <v/>
      </c>
      <c r="I414" s="1" t="str">
        <f>IF(D414="","",COUNTIF($H$2:H414,H414))</f>
        <v/>
      </c>
      <c r="J414" s="1" t="str">
        <f>IF(D414="","",VLOOKUP(D414,ENTRANTS!$A$1:$H$1000,4,0))</f>
        <v/>
      </c>
      <c r="K414" s="1" t="str">
        <f>IF(D414="","",COUNTIF($J$2:J414,J414))</f>
        <v/>
      </c>
      <c r="L414" t="str">
        <f>IF(D414="","",VLOOKUP(D414,ENTRANTS!$A$1:$H$1000,6,0))</f>
        <v/>
      </c>
      <c r="M414" s="99" t="str">
        <f t="shared" si="66"/>
        <v/>
      </c>
      <c r="N414" s="38"/>
      <c r="O414" s="5" t="str">
        <f t="shared" si="67"/>
        <v/>
      </c>
      <c r="P414" s="6" t="str">
        <f>IF(D414="","",COUNTIF($O$2:O414,O414))</f>
        <v/>
      </c>
      <c r="Q414" s="7" t="str">
        <f t="shared" si="70"/>
        <v/>
      </c>
      <c r="R414" s="42" t="str">
        <f>IF(AND(P414=4,H414="M",NOT(L414="Unattached")),SUMIF(O$2:O414,O414,I$2:I414),"")</f>
        <v/>
      </c>
      <c r="S414" s="7" t="str">
        <f t="shared" si="71"/>
        <v/>
      </c>
      <c r="T414" s="42" t="str">
        <f>IF(AND(P414=3,H414="F",NOT(L414="Unattached")),SUMIF(O$2:O414,O414,I$2:I414),"")</f>
        <v/>
      </c>
      <c r="U414" s="8" t="str">
        <f t="shared" si="64"/>
        <v/>
      </c>
      <c r="V414" s="8" t="str">
        <f t="shared" si="68"/>
        <v/>
      </c>
      <c r="W414" s="40" t="str">
        <f t="shared" si="65"/>
        <v xml:space="preserve"> </v>
      </c>
      <c r="X414" s="40" t="str">
        <f>IF(H414="M",IF(P414&lt;&gt;4,"",VLOOKUP(CONCATENATE(O414," ",(P414-3)),$W$2:AA414,5,0)),IF(P414&lt;&gt;3,"",VLOOKUP(CONCATENATE(O414," ",(P414-2)),$W$2:AA414,5,0)))</f>
        <v/>
      </c>
      <c r="Y414" s="40" t="str">
        <f>IF(H414="M",IF(P414&lt;&gt;4,"",VLOOKUP(CONCATENATE(O414," ",(P414-2)),$W$2:AA414,5,0)),IF(P414&lt;&gt;3,"",VLOOKUP(CONCATENATE(O414," ",(P414-1)),$W$2:AA414,5,0)))</f>
        <v/>
      </c>
      <c r="Z414" s="40" t="str">
        <f>IF(H414="M",IF(P414&lt;&gt;4,"",VLOOKUP(CONCATENATE(O414," ",(P414-1)),$W$2:AA414,5,0)),IF(P414&lt;&gt;3,"",VLOOKUP(CONCATENATE(O414," ",(P414)),$W$2:AA414,5,0)))</f>
        <v/>
      </c>
      <c r="AA414" s="40" t="str">
        <f t="shared" si="69"/>
        <v/>
      </c>
    </row>
    <row r="415" spans="1:27" x14ac:dyDescent="0.3">
      <c r="A415" s="78" t="str">
        <f t="shared" si="62"/>
        <v/>
      </c>
      <c r="B415" s="78" t="str">
        <f t="shared" si="63"/>
        <v/>
      </c>
      <c r="C415" s="1">
        <v>414</v>
      </c>
      <c r="E415" s="73"/>
      <c r="F415" t="str">
        <f>IF(D415="","",VLOOKUP(D415,ENTRANTS!$A$1:$H$1000,2,0))</f>
        <v/>
      </c>
      <c r="G415" t="str">
        <f>IF(D415="","",VLOOKUP(D415,ENTRANTS!$A$1:$H$1000,3,0))</f>
        <v/>
      </c>
      <c r="H415" s="1" t="str">
        <f>IF(D415="","",LEFT(VLOOKUP(D415,ENTRANTS!$A$1:$H$1000,5,0),1))</f>
        <v/>
      </c>
      <c r="I415" s="1" t="str">
        <f>IF(D415="","",COUNTIF($H$2:H415,H415))</f>
        <v/>
      </c>
      <c r="J415" s="1" t="str">
        <f>IF(D415="","",VLOOKUP(D415,ENTRANTS!$A$1:$H$1000,4,0))</f>
        <v/>
      </c>
      <c r="K415" s="1" t="str">
        <f>IF(D415="","",COUNTIF($J$2:J415,J415))</f>
        <v/>
      </c>
      <c r="L415" t="str">
        <f>IF(D415="","",VLOOKUP(D415,ENTRANTS!$A$1:$H$1000,6,0))</f>
        <v/>
      </c>
      <c r="M415" s="99" t="str">
        <f t="shared" si="66"/>
        <v/>
      </c>
      <c r="N415" s="38"/>
      <c r="O415" s="5" t="str">
        <f t="shared" si="67"/>
        <v/>
      </c>
      <c r="P415" s="6" t="str">
        <f>IF(D415="","",COUNTIF($O$2:O415,O415))</f>
        <v/>
      </c>
      <c r="Q415" s="7" t="str">
        <f t="shared" si="70"/>
        <v/>
      </c>
      <c r="R415" s="42" t="str">
        <f>IF(AND(P415=4,H415="M",NOT(L415="Unattached")),SUMIF(O$2:O415,O415,I$2:I415),"")</f>
        <v/>
      </c>
      <c r="S415" s="7" t="str">
        <f t="shared" si="71"/>
        <v/>
      </c>
      <c r="T415" s="42" t="str">
        <f>IF(AND(P415=3,H415="F",NOT(L415="Unattached")),SUMIF(O$2:O415,O415,I$2:I415),"")</f>
        <v/>
      </c>
      <c r="U415" s="8" t="str">
        <f t="shared" si="64"/>
        <v/>
      </c>
      <c r="V415" s="8" t="str">
        <f t="shared" si="68"/>
        <v/>
      </c>
      <c r="W415" s="40" t="str">
        <f t="shared" si="65"/>
        <v xml:space="preserve"> </v>
      </c>
      <c r="X415" s="40" t="str">
        <f>IF(H415="M",IF(P415&lt;&gt;4,"",VLOOKUP(CONCATENATE(O415," ",(P415-3)),$W$2:AA415,5,0)),IF(P415&lt;&gt;3,"",VLOOKUP(CONCATENATE(O415," ",(P415-2)),$W$2:AA415,5,0)))</f>
        <v/>
      </c>
      <c r="Y415" s="40" t="str">
        <f>IF(H415="M",IF(P415&lt;&gt;4,"",VLOOKUP(CONCATENATE(O415," ",(P415-2)),$W$2:AA415,5,0)),IF(P415&lt;&gt;3,"",VLOOKUP(CONCATENATE(O415," ",(P415-1)),$W$2:AA415,5,0)))</f>
        <v/>
      </c>
      <c r="Z415" s="40" t="str">
        <f>IF(H415="M",IF(P415&lt;&gt;4,"",VLOOKUP(CONCATENATE(O415," ",(P415-1)),$W$2:AA415,5,0)),IF(P415&lt;&gt;3,"",VLOOKUP(CONCATENATE(O415," ",(P415)),$W$2:AA415,5,0)))</f>
        <v/>
      </c>
      <c r="AA415" s="40" t="str">
        <f t="shared" si="69"/>
        <v/>
      </c>
    </row>
    <row r="416" spans="1:27" x14ac:dyDescent="0.3">
      <c r="A416" s="78" t="str">
        <f t="shared" si="62"/>
        <v/>
      </c>
      <c r="B416" s="78" t="str">
        <f t="shared" si="63"/>
        <v/>
      </c>
      <c r="C416" s="1">
        <v>415</v>
      </c>
      <c r="E416" s="73"/>
      <c r="F416" t="str">
        <f>IF(D416="","",VLOOKUP(D416,ENTRANTS!$A$1:$H$1000,2,0))</f>
        <v/>
      </c>
      <c r="G416" t="str">
        <f>IF(D416="","",VLOOKUP(D416,ENTRANTS!$A$1:$H$1000,3,0))</f>
        <v/>
      </c>
      <c r="H416" s="1" t="str">
        <f>IF(D416="","",LEFT(VLOOKUP(D416,ENTRANTS!$A$1:$H$1000,5,0),1))</f>
        <v/>
      </c>
      <c r="I416" s="1" t="str">
        <f>IF(D416="","",COUNTIF($H$2:H416,H416))</f>
        <v/>
      </c>
      <c r="J416" s="1" t="str">
        <f>IF(D416="","",VLOOKUP(D416,ENTRANTS!$A$1:$H$1000,4,0))</f>
        <v/>
      </c>
      <c r="K416" s="1" t="str">
        <f>IF(D416="","",COUNTIF($J$2:J416,J416))</f>
        <v/>
      </c>
      <c r="L416" t="str">
        <f>IF(D416="","",VLOOKUP(D416,ENTRANTS!$A$1:$H$1000,6,0))</f>
        <v/>
      </c>
      <c r="M416" s="99" t="str">
        <f t="shared" si="66"/>
        <v/>
      </c>
      <c r="N416" s="38"/>
      <c r="O416" s="5" t="str">
        <f t="shared" si="67"/>
        <v/>
      </c>
      <c r="P416" s="6" t="str">
        <f>IF(D416="","",COUNTIF($O$2:O416,O416))</f>
        <v/>
      </c>
      <c r="Q416" s="7" t="str">
        <f t="shared" si="70"/>
        <v/>
      </c>
      <c r="R416" s="42" t="str">
        <f>IF(AND(P416=4,H416="M",NOT(L416="Unattached")),SUMIF(O$2:O416,O416,I$2:I416),"")</f>
        <v/>
      </c>
      <c r="S416" s="7" t="str">
        <f t="shared" si="71"/>
        <v/>
      </c>
      <c r="T416" s="42" t="str">
        <f>IF(AND(P416=3,H416="F",NOT(L416="Unattached")),SUMIF(O$2:O416,O416,I$2:I416),"")</f>
        <v/>
      </c>
      <c r="U416" s="8" t="str">
        <f t="shared" si="64"/>
        <v/>
      </c>
      <c r="V416" s="8" t="str">
        <f t="shared" si="68"/>
        <v/>
      </c>
      <c r="W416" s="40" t="str">
        <f t="shared" si="65"/>
        <v xml:space="preserve"> </v>
      </c>
      <c r="X416" s="40" t="str">
        <f>IF(H416="M",IF(P416&lt;&gt;4,"",VLOOKUP(CONCATENATE(O416," ",(P416-3)),$W$2:AA416,5,0)),IF(P416&lt;&gt;3,"",VLOOKUP(CONCATENATE(O416," ",(P416-2)),$W$2:AA416,5,0)))</f>
        <v/>
      </c>
      <c r="Y416" s="40" t="str">
        <f>IF(H416="M",IF(P416&lt;&gt;4,"",VLOOKUP(CONCATENATE(O416," ",(P416-2)),$W$2:AA416,5,0)),IF(P416&lt;&gt;3,"",VLOOKUP(CONCATENATE(O416," ",(P416-1)),$W$2:AA416,5,0)))</f>
        <v/>
      </c>
      <c r="Z416" s="40" t="str">
        <f>IF(H416="M",IF(P416&lt;&gt;4,"",VLOOKUP(CONCATENATE(O416," ",(P416-1)),$W$2:AA416,5,0)),IF(P416&lt;&gt;3,"",VLOOKUP(CONCATENATE(O416," ",(P416)),$W$2:AA416,5,0)))</f>
        <v/>
      </c>
      <c r="AA416" s="40" t="str">
        <f t="shared" si="69"/>
        <v/>
      </c>
    </row>
    <row r="417" spans="1:27" x14ac:dyDescent="0.3">
      <c r="A417" s="78" t="str">
        <f t="shared" si="62"/>
        <v/>
      </c>
      <c r="B417" s="78" t="str">
        <f t="shared" si="63"/>
        <v/>
      </c>
      <c r="C417" s="1">
        <v>416</v>
      </c>
      <c r="E417" s="73"/>
      <c r="F417" t="str">
        <f>IF(D417="","",VLOOKUP(D417,ENTRANTS!$A$1:$H$1000,2,0))</f>
        <v/>
      </c>
      <c r="G417" t="str">
        <f>IF(D417="","",VLOOKUP(D417,ENTRANTS!$A$1:$H$1000,3,0))</f>
        <v/>
      </c>
      <c r="H417" s="1" t="str">
        <f>IF(D417="","",LEFT(VLOOKUP(D417,ENTRANTS!$A$1:$H$1000,5,0),1))</f>
        <v/>
      </c>
      <c r="I417" s="1" t="str">
        <f>IF(D417="","",COUNTIF($H$2:H417,H417))</f>
        <v/>
      </c>
      <c r="J417" s="1" t="str">
        <f>IF(D417="","",VLOOKUP(D417,ENTRANTS!$A$1:$H$1000,4,0))</f>
        <v/>
      </c>
      <c r="K417" s="1" t="str">
        <f>IF(D417="","",COUNTIF($J$2:J417,J417))</f>
        <v/>
      </c>
      <c r="L417" t="str">
        <f>IF(D417="","",VLOOKUP(D417,ENTRANTS!$A$1:$H$1000,6,0))</f>
        <v/>
      </c>
      <c r="M417" s="99" t="str">
        <f t="shared" si="66"/>
        <v/>
      </c>
      <c r="N417" s="38"/>
      <c r="O417" s="5" t="str">
        <f t="shared" si="67"/>
        <v/>
      </c>
      <c r="P417" s="6" t="str">
        <f>IF(D417="","",COUNTIF($O$2:O417,O417))</f>
        <v/>
      </c>
      <c r="Q417" s="7" t="str">
        <f t="shared" si="70"/>
        <v/>
      </c>
      <c r="R417" s="42" t="str">
        <f>IF(AND(P417=4,H417="M",NOT(L417="Unattached")),SUMIF(O$2:O417,O417,I$2:I417),"")</f>
        <v/>
      </c>
      <c r="S417" s="7" t="str">
        <f t="shared" si="71"/>
        <v/>
      </c>
      <c r="T417" s="42" t="str">
        <f>IF(AND(P417=3,H417="F",NOT(L417="Unattached")),SUMIF(O$2:O417,O417,I$2:I417),"")</f>
        <v/>
      </c>
      <c r="U417" s="8" t="str">
        <f t="shared" si="64"/>
        <v/>
      </c>
      <c r="V417" s="8" t="str">
        <f t="shared" si="68"/>
        <v/>
      </c>
      <c r="W417" s="40" t="str">
        <f t="shared" si="65"/>
        <v xml:space="preserve"> </v>
      </c>
      <c r="X417" s="40" t="str">
        <f>IF(H417="M",IF(P417&lt;&gt;4,"",VLOOKUP(CONCATENATE(O417," ",(P417-3)),$W$2:AA417,5,0)),IF(P417&lt;&gt;3,"",VLOOKUP(CONCATENATE(O417," ",(P417-2)),$W$2:AA417,5,0)))</f>
        <v/>
      </c>
      <c r="Y417" s="40" t="str">
        <f>IF(H417="M",IF(P417&lt;&gt;4,"",VLOOKUP(CONCATENATE(O417," ",(P417-2)),$W$2:AA417,5,0)),IF(P417&lt;&gt;3,"",VLOOKUP(CONCATENATE(O417," ",(P417-1)),$W$2:AA417,5,0)))</f>
        <v/>
      </c>
      <c r="Z417" s="40" t="str">
        <f>IF(H417="M",IF(P417&lt;&gt;4,"",VLOOKUP(CONCATENATE(O417," ",(P417-1)),$W$2:AA417,5,0)),IF(P417&lt;&gt;3,"",VLOOKUP(CONCATENATE(O417," ",(P417)),$W$2:AA417,5,0)))</f>
        <v/>
      </c>
      <c r="AA417" s="40" t="str">
        <f t="shared" si="69"/>
        <v/>
      </c>
    </row>
    <row r="418" spans="1:27" x14ac:dyDescent="0.3">
      <c r="A418" s="78" t="str">
        <f t="shared" si="62"/>
        <v/>
      </c>
      <c r="B418" s="78" t="str">
        <f t="shared" si="63"/>
        <v/>
      </c>
      <c r="C418" s="1">
        <v>417</v>
      </c>
      <c r="E418" s="73"/>
      <c r="F418" t="str">
        <f>IF(D418="","",VLOOKUP(D418,ENTRANTS!$A$1:$H$1000,2,0))</f>
        <v/>
      </c>
      <c r="G418" t="str">
        <f>IF(D418="","",VLOOKUP(D418,ENTRANTS!$A$1:$H$1000,3,0))</f>
        <v/>
      </c>
      <c r="H418" s="1" t="str">
        <f>IF(D418="","",LEFT(VLOOKUP(D418,ENTRANTS!$A$1:$H$1000,5,0),1))</f>
        <v/>
      </c>
      <c r="I418" s="1" t="str">
        <f>IF(D418="","",COUNTIF($H$2:H418,H418))</f>
        <v/>
      </c>
      <c r="J418" s="1" t="str">
        <f>IF(D418="","",VLOOKUP(D418,ENTRANTS!$A$1:$H$1000,4,0))</f>
        <v/>
      </c>
      <c r="K418" s="1" t="str">
        <f>IF(D418="","",COUNTIF($J$2:J418,J418))</f>
        <v/>
      </c>
      <c r="L418" t="str">
        <f>IF(D418="","",VLOOKUP(D418,ENTRANTS!$A$1:$H$1000,6,0))</f>
        <v/>
      </c>
      <c r="M418" s="99" t="str">
        <f t="shared" si="66"/>
        <v/>
      </c>
      <c r="N418" s="38"/>
      <c r="O418" s="5" t="str">
        <f t="shared" si="67"/>
        <v/>
      </c>
      <c r="P418" s="6" t="str">
        <f>IF(D418="","",COUNTIF($O$2:O418,O418))</f>
        <v/>
      </c>
      <c r="Q418" s="7" t="str">
        <f t="shared" si="70"/>
        <v/>
      </c>
      <c r="R418" s="42" t="str">
        <f>IF(AND(P418=4,H418="M",NOT(L418="Unattached")),SUMIF(O$2:O418,O418,I$2:I418),"")</f>
        <v/>
      </c>
      <c r="S418" s="7" t="str">
        <f t="shared" si="71"/>
        <v/>
      </c>
      <c r="T418" s="42" t="str">
        <f>IF(AND(P418=3,H418="F",NOT(L418="Unattached")),SUMIF(O$2:O418,O418,I$2:I418),"")</f>
        <v/>
      </c>
      <c r="U418" s="8" t="str">
        <f t="shared" si="64"/>
        <v/>
      </c>
      <c r="V418" s="8" t="str">
        <f t="shared" si="68"/>
        <v/>
      </c>
      <c r="W418" s="40" t="str">
        <f t="shared" si="65"/>
        <v xml:space="preserve"> </v>
      </c>
      <c r="X418" s="40" t="str">
        <f>IF(H418="M",IF(P418&lt;&gt;4,"",VLOOKUP(CONCATENATE(O418," ",(P418-3)),$W$2:AA418,5,0)),IF(P418&lt;&gt;3,"",VLOOKUP(CONCATENATE(O418," ",(P418-2)),$W$2:AA418,5,0)))</f>
        <v/>
      </c>
      <c r="Y418" s="40" t="str">
        <f>IF(H418="M",IF(P418&lt;&gt;4,"",VLOOKUP(CONCATENATE(O418," ",(P418-2)),$W$2:AA418,5,0)),IF(P418&lt;&gt;3,"",VLOOKUP(CONCATENATE(O418," ",(P418-1)),$W$2:AA418,5,0)))</f>
        <v/>
      </c>
      <c r="Z418" s="40" t="str">
        <f>IF(H418="M",IF(P418&lt;&gt;4,"",VLOOKUP(CONCATENATE(O418," ",(P418-1)),$W$2:AA418,5,0)),IF(P418&lt;&gt;3,"",VLOOKUP(CONCATENATE(O418," ",(P418)),$W$2:AA418,5,0)))</f>
        <v/>
      </c>
      <c r="AA418" s="40" t="str">
        <f t="shared" si="69"/>
        <v/>
      </c>
    </row>
    <row r="419" spans="1:27" x14ac:dyDescent="0.3">
      <c r="A419" s="78" t="str">
        <f t="shared" si="62"/>
        <v/>
      </c>
      <c r="B419" s="78" t="str">
        <f t="shared" si="63"/>
        <v/>
      </c>
      <c r="C419" s="1">
        <v>418</v>
      </c>
      <c r="E419" s="73"/>
      <c r="F419" t="str">
        <f>IF(D419="","",VLOOKUP(D419,ENTRANTS!$A$1:$H$1000,2,0))</f>
        <v/>
      </c>
      <c r="G419" t="str">
        <f>IF(D419="","",VLOOKUP(D419,ENTRANTS!$A$1:$H$1000,3,0))</f>
        <v/>
      </c>
      <c r="H419" s="1" t="str">
        <f>IF(D419="","",LEFT(VLOOKUP(D419,ENTRANTS!$A$1:$H$1000,5,0),1))</f>
        <v/>
      </c>
      <c r="I419" s="1" t="str">
        <f>IF(D419="","",COUNTIF($H$2:H419,H419))</f>
        <v/>
      </c>
      <c r="J419" s="1" t="str">
        <f>IF(D419="","",VLOOKUP(D419,ENTRANTS!$A$1:$H$1000,4,0))</f>
        <v/>
      </c>
      <c r="K419" s="1" t="str">
        <f>IF(D419="","",COUNTIF($J$2:J419,J419))</f>
        <v/>
      </c>
      <c r="L419" t="str">
        <f>IF(D419="","",VLOOKUP(D419,ENTRANTS!$A$1:$H$1000,6,0))</f>
        <v/>
      </c>
      <c r="M419" s="99" t="str">
        <f t="shared" si="66"/>
        <v/>
      </c>
      <c r="N419" s="38"/>
      <c r="O419" s="5" t="str">
        <f t="shared" si="67"/>
        <v/>
      </c>
      <c r="P419" s="6" t="str">
        <f>IF(D419="","",COUNTIF($O$2:O419,O419))</f>
        <v/>
      </c>
      <c r="Q419" s="7" t="str">
        <f t="shared" si="70"/>
        <v/>
      </c>
      <c r="R419" s="42" t="str">
        <f>IF(AND(P419=4,H419="M",NOT(L419="Unattached")),SUMIF(O$2:O419,O419,I$2:I419),"")</f>
        <v/>
      </c>
      <c r="S419" s="7" t="str">
        <f t="shared" si="71"/>
        <v/>
      </c>
      <c r="T419" s="42" t="str">
        <f>IF(AND(P419=3,H419="F",NOT(L419="Unattached")),SUMIF(O$2:O419,O419,I$2:I419),"")</f>
        <v/>
      </c>
      <c r="U419" s="8" t="str">
        <f t="shared" si="64"/>
        <v/>
      </c>
      <c r="V419" s="8" t="str">
        <f t="shared" si="68"/>
        <v/>
      </c>
      <c r="W419" s="40" t="str">
        <f t="shared" si="65"/>
        <v xml:space="preserve"> </v>
      </c>
      <c r="X419" s="40" t="str">
        <f>IF(H419="M",IF(P419&lt;&gt;4,"",VLOOKUP(CONCATENATE(O419," ",(P419-3)),$W$2:AA419,5,0)),IF(P419&lt;&gt;3,"",VLOOKUP(CONCATENATE(O419," ",(P419-2)),$W$2:AA419,5,0)))</f>
        <v/>
      </c>
      <c r="Y419" s="40" t="str">
        <f>IF(H419="M",IF(P419&lt;&gt;4,"",VLOOKUP(CONCATENATE(O419," ",(P419-2)),$W$2:AA419,5,0)),IF(P419&lt;&gt;3,"",VLOOKUP(CONCATENATE(O419," ",(P419-1)),$W$2:AA419,5,0)))</f>
        <v/>
      </c>
      <c r="Z419" s="40" t="str">
        <f>IF(H419="M",IF(P419&lt;&gt;4,"",VLOOKUP(CONCATENATE(O419," ",(P419-1)),$W$2:AA419,5,0)),IF(P419&lt;&gt;3,"",VLOOKUP(CONCATENATE(O419," ",(P419)),$W$2:AA419,5,0)))</f>
        <v/>
      </c>
      <c r="AA419" s="40" t="str">
        <f t="shared" si="69"/>
        <v/>
      </c>
    </row>
    <row r="420" spans="1:27" x14ac:dyDescent="0.3">
      <c r="A420" s="78" t="str">
        <f t="shared" si="62"/>
        <v/>
      </c>
      <c r="B420" s="78" t="str">
        <f t="shared" si="63"/>
        <v/>
      </c>
      <c r="C420" s="1">
        <v>419</v>
      </c>
      <c r="E420" s="73"/>
      <c r="F420" t="str">
        <f>IF(D420="","",VLOOKUP(D420,ENTRANTS!$A$1:$H$1000,2,0))</f>
        <v/>
      </c>
      <c r="G420" t="str">
        <f>IF(D420="","",VLOOKUP(D420,ENTRANTS!$A$1:$H$1000,3,0))</f>
        <v/>
      </c>
      <c r="H420" s="1" t="str">
        <f>IF(D420="","",LEFT(VLOOKUP(D420,ENTRANTS!$A$1:$H$1000,5,0),1))</f>
        <v/>
      </c>
      <c r="I420" s="1" t="str">
        <f>IF(D420="","",COUNTIF($H$2:H420,H420))</f>
        <v/>
      </c>
      <c r="J420" s="1" t="str">
        <f>IF(D420="","",VLOOKUP(D420,ENTRANTS!$A$1:$H$1000,4,0))</f>
        <v/>
      </c>
      <c r="K420" s="1" t="str">
        <f>IF(D420="","",COUNTIF($J$2:J420,J420))</f>
        <v/>
      </c>
      <c r="L420" t="str">
        <f>IF(D420="","",VLOOKUP(D420,ENTRANTS!$A$1:$H$1000,6,0))</f>
        <v/>
      </c>
      <c r="M420" s="99" t="str">
        <f t="shared" si="66"/>
        <v/>
      </c>
      <c r="N420" s="38"/>
      <c r="O420" s="5" t="str">
        <f t="shared" si="67"/>
        <v/>
      </c>
      <c r="P420" s="6" t="str">
        <f>IF(D420="","",COUNTIF($O$2:O420,O420))</f>
        <v/>
      </c>
      <c r="Q420" s="7" t="str">
        <f t="shared" si="70"/>
        <v/>
      </c>
      <c r="R420" s="42" t="str">
        <f>IF(AND(P420=4,H420="M",NOT(L420="Unattached")),SUMIF(O$2:O420,O420,I$2:I420),"")</f>
        <v/>
      </c>
      <c r="S420" s="7" t="str">
        <f t="shared" si="71"/>
        <v/>
      </c>
      <c r="T420" s="42" t="str">
        <f>IF(AND(P420=3,H420="F",NOT(L420="Unattached")),SUMIF(O$2:O420,O420,I$2:I420),"")</f>
        <v/>
      </c>
      <c r="U420" s="8" t="str">
        <f t="shared" si="64"/>
        <v/>
      </c>
      <c r="V420" s="8" t="str">
        <f t="shared" si="68"/>
        <v/>
      </c>
      <c r="W420" s="40" t="str">
        <f t="shared" si="65"/>
        <v xml:space="preserve"> </v>
      </c>
      <c r="X420" s="40" t="str">
        <f>IF(H420="M",IF(P420&lt;&gt;4,"",VLOOKUP(CONCATENATE(O420," ",(P420-3)),$W$2:AA420,5,0)),IF(P420&lt;&gt;3,"",VLOOKUP(CONCATENATE(O420," ",(P420-2)),$W$2:AA420,5,0)))</f>
        <v/>
      </c>
      <c r="Y420" s="40" t="str">
        <f>IF(H420="M",IF(P420&lt;&gt;4,"",VLOOKUP(CONCATENATE(O420," ",(P420-2)),$W$2:AA420,5,0)),IF(P420&lt;&gt;3,"",VLOOKUP(CONCATENATE(O420," ",(P420-1)),$W$2:AA420,5,0)))</f>
        <v/>
      </c>
      <c r="Z420" s="40" t="str">
        <f>IF(H420="M",IF(P420&lt;&gt;4,"",VLOOKUP(CONCATENATE(O420," ",(P420-1)),$W$2:AA420,5,0)),IF(P420&lt;&gt;3,"",VLOOKUP(CONCATENATE(O420," ",(P420)),$W$2:AA420,5,0)))</f>
        <v/>
      </c>
      <c r="AA420" s="40" t="str">
        <f t="shared" si="69"/>
        <v/>
      </c>
    </row>
    <row r="421" spans="1:27" x14ac:dyDescent="0.3">
      <c r="A421" s="78" t="str">
        <f t="shared" si="62"/>
        <v/>
      </c>
      <c r="B421" s="78" t="str">
        <f t="shared" si="63"/>
        <v/>
      </c>
      <c r="C421" s="1">
        <v>420</v>
      </c>
      <c r="E421" s="73"/>
      <c r="F421" t="str">
        <f>IF(D421="","",VLOOKUP(D421,ENTRANTS!$A$1:$H$1000,2,0))</f>
        <v/>
      </c>
      <c r="G421" t="str">
        <f>IF(D421="","",VLOOKUP(D421,ENTRANTS!$A$1:$H$1000,3,0))</f>
        <v/>
      </c>
      <c r="H421" s="1" t="str">
        <f>IF(D421="","",LEFT(VLOOKUP(D421,ENTRANTS!$A$1:$H$1000,5,0),1))</f>
        <v/>
      </c>
      <c r="I421" s="1" t="str">
        <f>IF(D421="","",COUNTIF($H$2:H421,H421))</f>
        <v/>
      </c>
      <c r="J421" s="1" t="str">
        <f>IF(D421="","",VLOOKUP(D421,ENTRANTS!$A$1:$H$1000,4,0))</f>
        <v/>
      </c>
      <c r="K421" s="1" t="str">
        <f>IF(D421="","",COUNTIF($J$2:J421,J421))</f>
        <v/>
      </c>
      <c r="L421" t="str">
        <f>IF(D421="","",VLOOKUP(D421,ENTRANTS!$A$1:$H$1000,6,0))</f>
        <v/>
      </c>
      <c r="M421" s="99" t="str">
        <f t="shared" si="66"/>
        <v/>
      </c>
      <c r="N421" s="38"/>
      <c r="O421" s="5" t="str">
        <f t="shared" si="67"/>
        <v/>
      </c>
      <c r="P421" s="6" t="str">
        <f>IF(D421="","",COUNTIF($O$2:O421,O421))</f>
        <v/>
      </c>
      <c r="Q421" s="7" t="str">
        <f t="shared" si="70"/>
        <v/>
      </c>
      <c r="R421" s="42" t="str">
        <f>IF(AND(P421=4,H421="M",NOT(L421="Unattached")),SUMIF(O$2:O421,O421,I$2:I421),"")</f>
        <v/>
      </c>
      <c r="S421" s="7" t="str">
        <f t="shared" si="71"/>
        <v/>
      </c>
      <c r="T421" s="42" t="str">
        <f>IF(AND(P421=3,H421="F",NOT(L421="Unattached")),SUMIF(O$2:O421,O421,I$2:I421),"")</f>
        <v/>
      </c>
      <c r="U421" s="8" t="str">
        <f t="shared" si="64"/>
        <v/>
      </c>
      <c r="V421" s="8" t="str">
        <f t="shared" si="68"/>
        <v/>
      </c>
      <c r="W421" s="40" t="str">
        <f t="shared" si="65"/>
        <v xml:space="preserve"> </v>
      </c>
      <c r="X421" s="40" t="str">
        <f>IF(H421="M",IF(P421&lt;&gt;4,"",VLOOKUP(CONCATENATE(O421," ",(P421-3)),$W$2:AA421,5,0)),IF(P421&lt;&gt;3,"",VLOOKUP(CONCATENATE(O421," ",(P421-2)),$W$2:AA421,5,0)))</f>
        <v/>
      </c>
      <c r="Y421" s="40" t="str">
        <f>IF(H421="M",IF(P421&lt;&gt;4,"",VLOOKUP(CONCATENATE(O421," ",(P421-2)),$W$2:AA421,5,0)),IF(P421&lt;&gt;3,"",VLOOKUP(CONCATENATE(O421," ",(P421-1)),$W$2:AA421,5,0)))</f>
        <v/>
      </c>
      <c r="Z421" s="40" t="str">
        <f>IF(H421="M",IF(P421&lt;&gt;4,"",VLOOKUP(CONCATENATE(O421," ",(P421-1)),$W$2:AA421,5,0)),IF(P421&lt;&gt;3,"",VLOOKUP(CONCATENATE(O421," ",(P421)),$W$2:AA421,5,0)))</f>
        <v/>
      </c>
      <c r="AA421" s="40" t="str">
        <f t="shared" si="69"/>
        <v/>
      </c>
    </row>
    <row r="422" spans="1:27" x14ac:dyDescent="0.3">
      <c r="A422" s="78" t="str">
        <f t="shared" si="62"/>
        <v/>
      </c>
      <c r="B422" s="78" t="str">
        <f t="shared" si="63"/>
        <v/>
      </c>
      <c r="C422" s="1">
        <v>421</v>
      </c>
      <c r="E422" s="73"/>
      <c r="F422" t="str">
        <f>IF(D422="","",VLOOKUP(D422,ENTRANTS!$A$1:$H$1000,2,0))</f>
        <v/>
      </c>
      <c r="G422" t="str">
        <f>IF(D422="","",VLOOKUP(D422,ENTRANTS!$A$1:$H$1000,3,0))</f>
        <v/>
      </c>
      <c r="H422" s="1" t="str">
        <f>IF(D422="","",LEFT(VLOOKUP(D422,ENTRANTS!$A$1:$H$1000,5,0),1))</f>
        <v/>
      </c>
      <c r="I422" s="1" t="str">
        <f>IF(D422="","",COUNTIF($H$2:H422,H422))</f>
        <v/>
      </c>
      <c r="J422" s="1" t="str">
        <f>IF(D422="","",VLOOKUP(D422,ENTRANTS!$A$1:$H$1000,4,0))</f>
        <v/>
      </c>
      <c r="K422" s="1" t="str">
        <f>IF(D422="","",COUNTIF($J$2:J422,J422))</f>
        <v/>
      </c>
      <c r="L422" t="str">
        <f>IF(D422="","",VLOOKUP(D422,ENTRANTS!$A$1:$H$1000,6,0))</f>
        <v/>
      </c>
      <c r="M422" s="99" t="str">
        <f t="shared" si="66"/>
        <v/>
      </c>
      <c r="N422" s="38"/>
      <c r="O422" s="5" t="str">
        <f t="shared" si="67"/>
        <v/>
      </c>
      <c r="P422" s="6" t="str">
        <f>IF(D422="","",COUNTIF($O$2:O422,O422))</f>
        <v/>
      </c>
      <c r="Q422" s="7" t="str">
        <f t="shared" si="70"/>
        <v/>
      </c>
      <c r="R422" s="42" t="str">
        <f>IF(AND(P422=4,H422="M",NOT(L422="Unattached")),SUMIF(O$2:O422,O422,I$2:I422),"")</f>
        <v/>
      </c>
      <c r="S422" s="7" t="str">
        <f t="shared" si="71"/>
        <v/>
      </c>
      <c r="T422" s="42" t="str">
        <f>IF(AND(P422=3,H422="F",NOT(L422="Unattached")),SUMIF(O$2:O422,O422,I$2:I422),"")</f>
        <v/>
      </c>
      <c r="U422" s="8" t="str">
        <f t="shared" si="64"/>
        <v/>
      </c>
      <c r="V422" s="8" t="str">
        <f t="shared" si="68"/>
        <v/>
      </c>
      <c r="W422" s="40" t="str">
        <f t="shared" si="65"/>
        <v xml:space="preserve"> </v>
      </c>
      <c r="X422" s="40" t="str">
        <f>IF(H422="M",IF(P422&lt;&gt;4,"",VLOOKUP(CONCATENATE(O422," ",(P422-3)),$W$2:AA422,5,0)),IF(P422&lt;&gt;3,"",VLOOKUP(CONCATENATE(O422," ",(P422-2)),$W$2:AA422,5,0)))</f>
        <v/>
      </c>
      <c r="Y422" s="40" t="str">
        <f>IF(H422="M",IF(P422&lt;&gt;4,"",VLOOKUP(CONCATENATE(O422," ",(P422-2)),$W$2:AA422,5,0)),IF(P422&lt;&gt;3,"",VLOOKUP(CONCATENATE(O422," ",(P422-1)),$W$2:AA422,5,0)))</f>
        <v/>
      </c>
      <c r="Z422" s="40" t="str">
        <f>IF(H422="M",IF(P422&lt;&gt;4,"",VLOOKUP(CONCATENATE(O422," ",(P422-1)),$W$2:AA422,5,0)),IF(P422&lt;&gt;3,"",VLOOKUP(CONCATENATE(O422," ",(P422)),$W$2:AA422,5,0)))</f>
        <v/>
      </c>
      <c r="AA422" s="40" t="str">
        <f t="shared" si="69"/>
        <v/>
      </c>
    </row>
    <row r="423" spans="1:27" x14ac:dyDescent="0.3">
      <c r="A423" s="78" t="str">
        <f t="shared" si="62"/>
        <v/>
      </c>
      <c r="B423" s="78" t="str">
        <f t="shared" si="63"/>
        <v/>
      </c>
      <c r="C423" s="1">
        <v>422</v>
      </c>
      <c r="E423" s="73"/>
      <c r="F423" t="str">
        <f>IF(D423="","",VLOOKUP(D423,ENTRANTS!$A$1:$H$1000,2,0))</f>
        <v/>
      </c>
      <c r="G423" t="str">
        <f>IF(D423="","",VLOOKUP(D423,ENTRANTS!$A$1:$H$1000,3,0))</f>
        <v/>
      </c>
      <c r="H423" s="1" t="str">
        <f>IF(D423="","",LEFT(VLOOKUP(D423,ENTRANTS!$A$1:$H$1000,5,0),1))</f>
        <v/>
      </c>
      <c r="I423" s="1" t="str">
        <f>IF(D423="","",COUNTIF($H$2:H423,H423))</f>
        <v/>
      </c>
      <c r="J423" s="1" t="str">
        <f>IF(D423="","",VLOOKUP(D423,ENTRANTS!$A$1:$H$1000,4,0))</f>
        <v/>
      </c>
      <c r="K423" s="1" t="str">
        <f>IF(D423="","",COUNTIF($J$2:J423,J423))</f>
        <v/>
      </c>
      <c r="L423" t="str">
        <f>IF(D423="","",VLOOKUP(D423,ENTRANTS!$A$1:$H$1000,6,0))</f>
        <v/>
      </c>
      <c r="M423" s="99" t="str">
        <f t="shared" si="66"/>
        <v/>
      </c>
      <c r="N423" s="38"/>
      <c r="O423" s="5" t="str">
        <f t="shared" si="67"/>
        <v/>
      </c>
      <c r="P423" s="6" t="str">
        <f>IF(D423="","",COUNTIF($O$2:O423,O423))</f>
        <v/>
      </c>
      <c r="Q423" s="7" t="str">
        <f t="shared" si="70"/>
        <v/>
      </c>
      <c r="R423" s="42" t="str">
        <f>IF(AND(P423=4,H423="M",NOT(L423="Unattached")),SUMIF(O$2:O423,O423,I$2:I423),"")</f>
        <v/>
      </c>
      <c r="S423" s="7" t="str">
        <f t="shared" si="71"/>
        <v/>
      </c>
      <c r="T423" s="42" t="str">
        <f>IF(AND(P423=3,H423="F",NOT(L423="Unattached")),SUMIF(O$2:O423,O423,I$2:I423),"")</f>
        <v/>
      </c>
      <c r="U423" s="8" t="str">
        <f t="shared" si="64"/>
        <v/>
      </c>
      <c r="V423" s="8" t="str">
        <f t="shared" si="68"/>
        <v/>
      </c>
      <c r="W423" s="40" t="str">
        <f t="shared" si="65"/>
        <v xml:space="preserve"> </v>
      </c>
      <c r="X423" s="40" t="str">
        <f>IF(H423="M",IF(P423&lt;&gt;4,"",VLOOKUP(CONCATENATE(O423," ",(P423-3)),$W$2:AA423,5,0)),IF(P423&lt;&gt;3,"",VLOOKUP(CONCATENATE(O423," ",(P423-2)),$W$2:AA423,5,0)))</f>
        <v/>
      </c>
      <c r="Y423" s="40" t="str">
        <f>IF(H423="M",IF(P423&lt;&gt;4,"",VLOOKUP(CONCATENATE(O423," ",(P423-2)),$W$2:AA423,5,0)),IF(P423&lt;&gt;3,"",VLOOKUP(CONCATENATE(O423," ",(P423-1)),$W$2:AA423,5,0)))</f>
        <v/>
      </c>
      <c r="Z423" s="40" t="str">
        <f>IF(H423="M",IF(P423&lt;&gt;4,"",VLOOKUP(CONCATENATE(O423," ",(P423-1)),$W$2:AA423,5,0)),IF(P423&lt;&gt;3,"",VLOOKUP(CONCATENATE(O423," ",(P423)),$W$2:AA423,5,0)))</f>
        <v/>
      </c>
      <c r="AA423" s="40" t="str">
        <f t="shared" si="69"/>
        <v/>
      </c>
    </row>
    <row r="424" spans="1:27" x14ac:dyDescent="0.3">
      <c r="A424" s="78" t="str">
        <f t="shared" si="62"/>
        <v/>
      </c>
      <c r="B424" s="78" t="str">
        <f t="shared" si="63"/>
        <v/>
      </c>
      <c r="C424" s="1">
        <v>423</v>
      </c>
      <c r="E424" s="73"/>
      <c r="F424" t="str">
        <f>IF(D424="","",VLOOKUP(D424,ENTRANTS!$A$1:$H$1000,2,0))</f>
        <v/>
      </c>
      <c r="G424" t="str">
        <f>IF(D424="","",VLOOKUP(D424,ENTRANTS!$A$1:$H$1000,3,0))</f>
        <v/>
      </c>
      <c r="H424" s="1" t="str">
        <f>IF(D424="","",LEFT(VLOOKUP(D424,ENTRANTS!$A$1:$H$1000,5,0),1))</f>
        <v/>
      </c>
      <c r="I424" s="1" t="str">
        <f>IF(D424="","",COUNTIF($H$2:H424,H424))</f>
        <v/>
      </c>
      <c r="J424" s="1" t="str">
        <f>IF(D424="","",VLOOKUP(D424,ENTRANTS!$A$1:$H$1000,4,0))</f>
        <v/>
      </c>
      <c r="K424" s="1" t="str">
        <f>IF(D424="","",COUNTIF($J$2:J424,J424))</f>
        <v/>
      </c>
      <c r="L424" t="str">
        <f>IF(D424="","",VLOOKUP(D424,ENTRANTS!$A$1:$H$1000,6,0))</f>
        <v/>
      </c>
      <c r="M424" s="99" t="str">
        <f t="shared" si="66"/>
        <v/>
      </c>
      <c r="N424" s="38"/>
      <c r="O424" s="5" t="str">
        <f t="shared" si="67"/>
        <v/>
      </c>
      <c r="P424" s="6" t="str">
        <f>IF(D424="","",COUNTIF($O$2:O424,O424))</f>
        <v/>
      </c>
      <c r="Q424" s="7" t="str">
        <f t="shared" si="70"/>
        <v/>
      </c>
      <c r="R424" s="42" t="str">
        <f>IF(AND(P424=4,H424="M",NOT(L424="Unattached")),SUMIF(O$2:O424,O424,I$2:I424),"")</f>
        <v/>
      </c>
      <c r="S424" s="7" t="str">
        <f t="shared" si="71"/>
        <v/>
      </c>
      <c r="T424" s="42" t="str">
        <f>IF(AND(P424=3,H424="F",NOT(L424="Unattached")),SUMIF(O$2:O424,O424,I$2:I424),"")</f>
        <v/>
      </c>
      <c r="U424" s="8" t="str">
        <f t="shared" si="64"/>
        <v/>
      </c>
      <c r="V424" s="8" t="str">
        <f t="shared" si="68"/>
        <v/>
      </c>
      <c r="W424" s="40" t="str">
        <f t="shared" si="65"/>
        <v xml:space="preserve"> </v>
      </c>
      <c r="X424" s="40" t="str">
        <f>IF(H424="M",IF(P424&lt;&gt;4,"",VLOOKUP(CONCATENATE(O424," ",(P424-3)),$W$2:AA424,5,0)),IF(P424&lt;&gt;3,"",VLOOKUP(CONCATENATE(O424," ",(P424-2)),$W$2:AA424,5,0)))</f>
        <v/>
      </c>
      <c r="Y424" s="40" t="str">
        <f>IF(H424="M",IF(P424&lt;&gt;4,"",VLOOKUP(CONCATENATE(O424," ",(P424-2)),$W$2:AA424,5,0)),IF(P424&lt;&gt;3,"",VLOOKUP(CONCATENATE(O424," ",(P424-1)),$W$2:AA424,5,0)))</f>
        <v/>
      </c>
      <c r="Z424" s="40" t="str">
        <f>IF(H424="M",IF(P424&lt;&gt;4,"",VLOOKUP(CONCATENATE(O424," ",(P424-1)),$W$2:AA424,5,0)),IF(P424&lt;&gt;3,"",VLOOKUP(CONCATENATE(O424," ",(P424)),$W$2:AA424,5,0)))</f>
        <v/>
      </c>
      <c r="AA424" s="40" t="str">
        <f t="shared" si="69"/>
        <v/>
      </c>
    </row>
    <row r="425" spans="1:27" x14ac:dyDescent="0.3">
      <c r="A425" s="78" t="str">
        <f t="shared" si="62"/>
        <v/>
      </c>
      <c r="B425" s="78" t="str">
        <f t="shared" si="63"/>
        <v/>
      </c>
      <c r="C425" s="1">
        <v>424</v>
      </c>
      <c r="E425" s="73"/>
      <c r="F425" t="str">
        <f>IF(D425="","",VLOOKUP(D425,ENTRANTS!$A$1:$H$1000,2,0))</f>
        <v/>
      </c>
      <c r="G425" t="str">
        <f>IF(D425="","",VLOOKUP(D425,ENTRANTS!$A$1:$H$1000,3,0))</f>
        <v/>
      </c>
      <c r="H425" s="1" t="str">
        <f>IF(D425="","",LEFT(VLOOKUP(D425,ENTRANTS!$A$1:$H$1000,5,0),1))</f>
        <v/>
      </c>
      <c r="I425" s="1" t="str">
        <f>IF(D425="","",COUNTIF($H$2:H425,H425))</f>
        <v/>
      </c>
      <c r="J425" s="1" t="str">
        <f>IF(D425="","",VLOOKUP(D425,ENTRANTS!$A$1:$H$1000,4,0))</f>
        <v/>
      </c>
      <c r="K425" s="1" t="str">
        <f>IF(D425="","",COUNTIF($J$2:J425,J425))</f>
        <v/>
      </c>
      <c r="L425" t="str">
        <f>IF(D425="","",VLOOKUP(D425,ENTRANTS!$A$1:$H$1000,6,0))</f>
        <v/>
      </c>
      <c r="M425" s="99" t="str">
        <f t="shared" si="66"/>
        <v/>
      </c>
      <c r="N425" s="38"/>
      <c r="O425" s="5" t="str">
        <f t="shared" si="67"/>
        <v/>
      </c>
      <c r="P425" s="6" t="str">
        <f>IF(D425="","",COUNTIF($O$2:O425,O425))</f>
        <v/>
      </c>
      <c r="Q425" s="7" t="str">
        <f t="shared" si="70"/>
        <v/>
      </c>
      <c r="R425" s="42" t="str">
        <f>IF(AND(P425=4,H425="M",NOT(L425="Unattached")),SUMIF(O$2:O425,O425,I$2:I425),"")</f>
        <v/>
      </c>
      <c r="S425" s="7" t="str">
        <f t="shared" si="71"/>
        <v/>
      </c>
      <c r="T425" s="42" t="str">
        <f>IF(AND(P425=3,H425="F",NOT(L425="Unattached")),SUMIF(O$2:O425,O425,I$2:I425),"")</f>
        <v/>
      </c>
      <c r="U425" s="8" t="str">
        <f t="shared" si="64"/>
        <v/>
      </c>
      <c r="V425" s="8" t="str">
        <f t="shared" si="68"/>
        <v/>
      </c>
      <c r="W425" s="40" t="str">
        <f t="shared" si="65"/>
        <v xml:space="preserve"> </v>
      </c>
      <c r="X425" s="40" t="str">
        <f>IF(H425="M",IF(P425&lt;&gt;4,"",VLOOKUP(CONCATENATE(O425," ",(P425-3)),$W$2:AA425,5,0)),IF(P425&lt;&gt;3,"",VLOOKUP(CONCATENATE(O425," ",(P425-2)),$W$2:AA425,5,0)))</f>
        <v/>
      </c>
      <c r="Y425" s="40" t="str">
        <f>IF(H425="M",IF(P425&lt;&gt;4,"",VLOOKUP(CONCATENATE(O425," ",(P425-2)),$W$2:AA425,5,0)),IF(P425&lt;&gt;3,"",VLOOKUP(CONCATENATE(O425," ",(P425-1)),$W$2:AA425,5,0)))</f>
        <v/>
      </c>
      <c r="Z425" s="40" t="str">
        <f>IF(H425="M",IF(P425&lt;&gt;4,"",VLOOKUP(CONCATENATE(O425," ",(P425-1)),$W$2:AA425,5,0)),IF(P425&lt;&gt;3,"",VLOOKUP(CONCATENATE(O425," ",(P425)),$W$2:AA425,5,0)))</f>
        <v/>
      </c>
      <c r="AA425" s="40" t="str">
        <f t="shared" si="69"/>
        <v/>
      </c>
    </row>
    <row r="426" spans="1:27" x14ac:dyDescent="0.3">
      <c r="A426" s="78" t="str">
        <f t="shared" si="62"/>
        <v/>
      </c>
      <c r="B426" s="78" t="str">
        <f t="shared" si="63"/>
        <v/>
      </c>
      <c r="C426" s="1">
        <v>425</v>
      </c>
      <c r="E426" s="73"/>
      <c r="F426" t="str">
        <f>IF(D426="","",VLOOKUP(D426,ENTRANTS!$A$1:$H$1000,2,0))</f>
        <v/>
      </c>
      <c r="G426" t="str">
        <f>IF(D426="","",VLOOKUP(D426,ENTRANTS!$A$1:$H$1000,3,0))</f>
        <v/>
      </c>
      <c r="H426" s="1" t="str">
        <f>IF(D426="","",LEFT(VLOOKUP(D426,ENTRANTS!$A$1:$H$1000,5,0),1))</f>
        <v/>
      </c>
      <c r="I426" s="1" t="str">
        <f>IF(D426="","",COUNTIF($H$2:H426,H426))</f>
        <v/>
      </c>
      <c r="J426" s="1" t="str">
        <f>IF(D426="","",VLOOKUP(D426,ENTRANTS!$A$1:$H$1000,4,0))</f>
        <v/>
      </c>
      <c r="K426" s="1" t="str">
        <f>IF(D426="","",COUNTIF($J$2:J426,J426))</f>
        <v/>
      </c>
      <c r="L426" t="str">
        <f>IF(D426="","",VLOOKUP(D426,ENTRANTS!$A$1:$H$1000,6,0))</f>
        <v/>
      </c>
      <c r="M426" s="99" t="str">
        <f t="shared" si="66"/>
        <v/>
      </c>
      <c r="N426" s="38"/>
      <c r="O426" s="5" t="str">
        <f t="shared" si="67"/>
        <v/>
      </c>
      <c r="P426" s="6" t="str">
        <f>IF(D426="","",COUNTIF($O$2:O426,O426))</f>
        <v/>
      </c>
      <c r="Q426" s="7" t="str">
        <f t="shared" si="70"/>
        <v/>
      </c>
      <c r="R426" s="42" t="str">
        <f>IF(AND(P426=4,H426="M",NOT(L426="Unattached")),SUMIF(O$2:O426,O426,I$2:I426),"")</f>
        <v/>
      </c>
      <c r="S426" s="7" t="str">
        <f t="shared" si="71"/>
        <v/>
      </c>
      <c r="T426" s="42" t="str">
        <f>IF(AND(P426=3,H426="F",NOT(L426="Unattached")),SUMIF(O$2:O426,O426,I$2:I426),"")</f>
        <v/>
      </c>
      <c r="U426" s="8" t="str">
        <f t="shared" si="64"/>
        <v/>
      </c>
      <c r="V426" s="8" t="str">
        <f t="shared" si="68"/>
        <v/>
      </c>
      <c r="W426" s="40" t="str">
        <f t="shared" si="65"/>
        <v xml:space="preserve"> </v>
      </c>
      <c r="X426" s="40" t="str">
        <f>IF(H426="M",IF(P426&lt;&gt;4,"",VLOOKUP(CONCATENATE(O426," ",(P426-3)),$W$2:AA426,5,0)),IF(P426&lt;&gt;3,"",VLOOKUP(CONCATENATE(O426," ",(P426-2)),$W$2:AA426,5,0)))</f>
        <v/>
      </c>
      <c r="Y426" s="40" t="str">
        <f>IF(H426="M",IF(P426&lt;&gt;4,"",VLOOKUP(CONCATENATE(O426," ",(P426-2)),$W$2:AA426,5,0)),IF(P426&lt;&gt;3,"",VLOOKUP(CONCATENATE(O426," ",(P426-1)),$W$2:AA426,5,0)))</f>
        <v/>
      </c>
      <c r="Z426" s="40" t="str">
        <f>IF(H426="M",IF(P426&lt;&gt;4,"",VLOOKUP(CONCATENATE(O426," ",(P426-1)),$W$2:AA426,5,0)),IF(P426&lt;&gt;3,"",VLOOKUP(CONCATENATE(O426," ",(P426)),$W$2:AA426,5,0)))</f>
        <v/>
      </c>
      <c r="AA426" s="40" t="str">
        <f t="shared" si="69"/>
        <v/>
      </c>
    </row>
    <row r="427" spans="1:27" x14ac:dyDescent="0.3">
      <c r="A427" s="78" t="str">
        <f t="shared" si="62"/>
        <v/>
      </c>
      <c r="B427" s="78" t="str">
        <f t="shared" si="63"/>
        <v/>
      </c>
      <c r="C427" s="1">
        <v>426</v>
      </c>
      <c r="E427" s="73"/>
      <c r="F427" t="str">
        <f>IF(D427="","",VLOOKUP(D427,ENTRANTS!$A$1:$H$1000,2,0))</f>
        <v/>
      </c>
      <c r="G427" t="str">
        <f>IF(D427="","",VLOOKUP(D427,ENTRANTS!$A$1:$H$1000,3,0))</f>
        <v/>
      </c>
      <c r="H427" s="1" t="str">
        <f>IF(D427="","",LEFT(VLOOKUP(D427,ENTRANTS!$A$1:$H$1000,5,0),1))</f>
        <v/>
      </c>
      <c r="I427" s="1" t="str">
        <f>IF(D427="","",COUNTIF($H$2:H427,H427))</f>
        <v/>
      </c>
      <c r="J427" s="1" t="str">
        <f>IF(D427="","",VLOOKUP(D427,ENTRANTS!$A$1:$H$1000,4,0))</f>
        <v/>
      </c>
      <c r="K427" s="1" t="str">
        <f>IF(D427="","",COUNTIF($J$2:J427,J427))</f>
        <v/>
      </c>
      <c r="L427" t="str">
        <f>IF(D427="","",VLOOKUP(D427,ENTRANTS!$A$1:$H$1000,6,0))</f>
        <v/>
      </c>
      <c r="M427" s="99" t="str">
        <f t="shared" si="66"/>
        <v/>
      </c>
      <c r="N427" s="38"/>
      <c r="O427" s="5" t="str">
        <f t="shared" si="67"/>
        <v/>
      </c>
      <c r="P427" s="6" t="str">
        <f>IF(D427="","",COUNTIF($O$2:O427,O427))</f>
        <v/>
      </c>
      <c r="Q427" s="7" t="str">
        <f t="shared" si="70"/>
        <v/>
      </c>
      <c r="R427" s="42" t="str">
        <f>IF(AND(P427=4,H427="M",NOT(L427="Unattached")),SUMIF(O$2:O427,O427,I$2:I427),"")</f>
        <v/>
      </c>
      <c r="S427" s="7" t="str">
        <f t="shared" si="71"/>
        <v/>
      </c>
      <c r="T427" s="42" t="str">
        <f>IF(AND(P427=3,H427="F",NOT(L427="Unattached")),SUMIF(O$2:O427,O427,I$2:I427),"")</f>
        <v/>
      </c>
      <c r="U427" s="8" t="str">
        <f t="shared" si="64"/>
        <v/>
      </c>
      <c r="V427" s="8" t="str">
        <f t="shared" si="68"/>
        <v/>
      </c>
      <c r="W427" s="40" t="str">
        <f t="shared" si="65"/>
        <v xml:space="preserve"> </v>
      </c>
      <c r="X427" s="40" t="str">
        <f>IF(H427="M",IF(P427&lt;&gt;4,"",VLOOKUP(CONCATENATE(O427," ",(P427-3)),$W$2:AA427,5,0)),IF(P427&lt;&gt;3,"",VLOOKUP(CONCATENATE(O427," ",(P427-2)),$W$2:AA427,5,0)))</f>
        <v/>
      </c>
      <c r="Y427" s="40" t="str">
        <f>IF(H427="M",IF(P427&lt;&gt;4,"",VLOOKUP(CONCATENATE(O427," ",(P427-2)),$W$2:AA427,5,0)),IF(P427&lt;&gt;3,"",VLOOKUP(CONCATENATE(O427," ",(P427-1)),$W$2:AA427,5,0)))</f>
        <v/>
      </c>
      <c r="Z427" s="40" t="str">
        <f>IF(H427="M",IF(P427&lt;&gt;4,"",VLOOKUP(CONCATENATE(O427," ",(P427-1)),$W$2:AA427,5,0)),IF(P427&lt;&gt;3,"",VLOOKUP(CONCATENATE(O427," ",(P427)),$W$2:AA427,5,0)))</f>
        <v/>
      </c>
      <c r="AA427" s="40" t="str">
        <f t="shared" si="69"/>
        <v/>
      </c>
    </row>
    <row r="428" spans="1:27" x14ac:dyDescent="0.3">
      <c r="A428" s="78" t="str">
        <f t="shared" si="62"/>
        <v/>
      </c>
      <c r="B428" s="78" t="str">
        <f t="shared" si="63"/>
        <v/>
      </c>
      <c r="C428" s="1">
        <v>427</v>
      </c>
      <c r="E428" s="73"/>
      <c r="F428" t="str">
        <f>IF(D428="","",VLOOKUP(D428,ENTRANTS!$A$1:$H$1000,2,0))</f>
        <v/>
      </c>
      <c r="G428" t="str">
        <f>IF(D428="","",VLOOKUP(D428,ENTRANTS!$A$1:$H$1000,3,0))</f>
        <v/>
      </c>
      <c r="H428" s="1" t="str">
        <f>IF(D428="","",LEFT(VLOOKUP(D428,ENTRANTS!$A$1:$H$1000,5,0),1))</f>
        <v/>
      </c>
      <c r="I428" s="1" t="str">
        <f>IF(D428="","",COUNTIF($H$2:H428,H428))</f>
        <v/>
      </c>
      <c r="J428" s="1" t="str">
        <f>IF(D428="","",VLOOKUP(D428,ENTRANTS!$A$1:$H$1000,4,0))</f>
        <v/>
      </c>
      <c r="K428" s="1" t="str">
        <f>IF(D428="","",COUNTIF($J$2:J428,J428))</f>
        <v/>
      </c>
      <c r="L428" t="str">
        <f>IF(D428="","",VLOOKUP(D428,ENTRANTS!$A$1:$H$1000,6,0))</f>
        <v/>
      </c>
      <c r="M428" s="99" t="str">
        <f t="shared" si="66"/>
        <v/>
      </c>
      <c r="N428" s="38"/>
      <c r="O428" s="5" t="str">
        <f t="shared" si="67"/>
        <v/>
      </c>
      <c r="P428" s="6" t="str">
        <f>IF(D428="","",COUNTIF($O$2:O428,O428))</f>
        <v/>
      </c>
      <c r="Q428" s="7" t="str">
        <f t="shared" si="70"/>
        <v/>
      </c>
      <c r="R428" s="42" t="str">
        <f>IF(AND(P428=4,H428="M",NOT(L428="Unattached")),SUMIF(O$2:O428,O428,I$2:I428),"")</f>
        <v/>
      </c>
      <c r="S428" s="7" t="str">
        <f t="shared" si="71"/>
        <v/>
      </c>
      <c r="T428" s="42" t="str">
        <f>IF(AND(P428=3,H428="F",NOT(L428="Unattached")),SUMIF(O$2:O428,O428,I$2:I428),"")</f>
        <v/>
      </c>
      <c r="U428" s="8" t="str">
        <f t="shared" si="64"/>
        <v/>
      </c>
      <c r="V428" s="8" t="str">
        <f t="shared" si="68"/>
        <v/>
      </c>
      <c r="W428" s="40" t="str">
        <f t="shared" si="65"/>
        <v xml:space="preserve"> </v>
      </c>
      <c r="X428" s="40" t="str">
        <f>IF(H428="M",IF(P428&lt;&gt;4,"",VLOOKUP(CONCATENATE(O428," ",(P428-3)),$W$2:AA428,5,0)),IF(P428&lt;&gt;3,"",VLOOKUP(CONCATENATE(O428," ",(P428-2)),$W$2:AA428,5,0)))</f>
        <v/>
      </c>
      <c r="Y428" s="40" t="str">
        <f>IF(H428="M",IF(P428&lt;&gt;4,"",VLOOKUP(CONCATENATE(O428," ",(P428-2)),$W$2:AA428,5,0)),IF(P428&lt;&gt;3,"",VLOOKUP(CONCATENATE(O428," ",(P428-1)),$W$2:AA428,5,0)))</f>
        <v/>
      </c>
      <c r="Z428" s="40" t="str">
        <f>IF(H428="M",IF(P428&lt;&gt;4,"",VLOOKUP(CONCATENATE(O428," ",(P428-1)),$W$2:AA428,5,0)),IF(P428&lt;&gt;3,"",VLOOKUP(CONCATENATE(O428," ",(P428)),$W$2:AA428,5,0)))</f>
        <v/>
      </c>
      <c r="AA428" s="40" t="str">
        <f t="shared" si="69"/>
        <v/>
      </c>
    </row>
    <row r="429" spans="1:27" x14ac:dyDescent="0.3">
      <c r="A429" s="78" t="str">
        <f t="shared" si="62"/>
        <v/>
      </c>
      <c r="B429" s="78" t="str">
        <f t="shared" si="63"/>
        <v/>
      </c>
      <c r="C429" s="1">
        <v>428</v>
      </c>
      <c r="E429" s="73"/>
      <c r="F429" t="str">
        <f>IF(D429="","",VLOOKUP(D429,ENTRANTS!$A$1:$H$1000,2,0))</f>
        <v/>
      </c>
      <c r="G429" t="str">
        <f>IF(D429="","",VLOOKUP(D429,ENTRANTS!$A$1:$H$1000,3,0))</f>
        <v/>
      </c>
      <c r="H429" s="1" t="str">
        <f>IF(D429="","",LEFT(VLOOKUP(D429,ENTRANTS!$A$1:$H$1000,5,0),1))</f>
        <v/>
      </c>
      <c r="I429" s="1" t="str">
        <f>IF(D429="","",COUNTIF($H$2:H429,H429))</f>
        <v/>
      </c>
      <c r="J429" s="1" t="str">
        <f>IF(D429="","",VLOOKUP(D429,ENTRANTS!$A$1:$H$1000,4,0))</f>
        <v/>
      </c>
      <c r="K429" s="1" t="str">
        <f>IF(D429="","",COUNTIF($J$2:J429,J429))</f>
        <v/>
      </c>
      <c r="L429" t="str">
        <f>IF(D429="","",VLOOKUP(D429,ENTRANTS!$A$1:$H$1000,6,0))</f>
        <v/>
      </c>
      <c r="M429" s="99" t="str">
        <f t="shared" si="66"/>
        <v/>
      </c>
      <c r="N429" s="38"/>
      <c r="O429" s="5" t="str">
        <f t="shared" si="67"/>
        <v/>
      </c>
      <c r="P429" s="6" t="str">
        <f>IF(D429="","",COUNTIF($O$2:O429,O429))</f>
        <v/>
      </c>
      <c r="Q429" s="7" t="str">
        <f t="shared" si="70"/>
        <v/>
      </c>
      <c r="R429" s="42" t="str">
        <f>IF(AND(P429=4,H429="M",NOT(L429="Unattached")),SUMIF(O$2:O429,O429,I$2:I429),"")</f>
        <v/>
      </c>
      <c r="S429" s="7" t="str">
        <f t="shared" si="71"/>
        <v/>
      </c>
      <c r="T429" s="42" t="str">
        <f>IF(AND(P429=3,H429="F",NOT(L429="Unattached")),SUMIF(O$2:O429,O429,I$2:I429),"")</f>
        <v/>
      </c>
      <c r="U429" s="8" t="str">
        <f t="shared" si="64"/>
        <v/>
      </c>
      <c r="V429" s="8" t="str">
        <f t="shared" si="68"/>
        <v/>
      </c>
      <c r="W429" s="40" t="str">
        <f t="shared" si="65"/>
        <v xml:space="preserve"> </v>
      </c>
      <c r="X429" s="40" t="str">
        <f>IF(H429="M",IF(P429&lt;&gt;4,"",VLOOKUP(CONCATENATE(O429," ",(P429-3)),$W$2:AA429,5,0)),IF(P429&lt;&gt;3,"",VLOOKUP(CONCATENATE(O429," ",(P429-2)),$W$2:AA429,5,0)))</f>
        <v/>
      </c>
      <c r="Y429" s="40" t="str">
        <f>IF(H429="M",IF(P429&lt;&gt;4,"",VLOOKUP(CONCATENATE(O429," ",(P429-2)),$W$2:AA429,5,0)),IF(P429&lt;&gt;3,"",VLOOKUP(CONCATENATE(O429," ",(P429-1)),$W$2:AA429,5,0)))</f>
        <v/>
      </c>
      <c r="Z429" s="40" t="str">
        <f>IF(H429="M",IF(P429&lt;&gt;4,"",VLOOKUP(CONCATENATE(O429," ",(P429-1)),$W$2:AA429,5,0)),IF(P429&lt;&gt;3,"",VLOOKUP(CONCATENATE(O429," ",(P429)),$W$2:AA429,5,0)))</f>
        <v/>
      </c>
      <c r="AA429" s="40" t="str">
        <f t="shared" si="69"/>
        <v/>
      </c>
    </row>
    <row r="430" spans="1:27" x14ac:dyDescent="0.3">
      <c r="A430" s="78" t="str">
        <f t="shared" si="62"/>
        <v/>
      </c>
      <c r="B430" s="78" t="str">
        <f t="shared" si="63"/>
        <v/>
      </c>
      <c r="C430" s="1">
        <v>429</v>
      </c>
      <c r="E430" s="73"/>
      <c r="F430" t="str">
        <f>IF(D430="","",VLOOKUP(D430,ENTRANTS!$A$1:$H$1000,2,0))</f>
        <v/>
      </c>
      <c r="G430" t="str">
        <f>IF(D430="","",VLOOKUP(D430,ENTRANTS!$A$1:$H$1000,3,0))</f>
        <v/>
      </c>
      <c r="H430" s="1" t="str">
        <f>IF(D430="","",LEFT(VLOOKUP(D430,ENTRANTS!$A$1:$H$1000,5,0),1))</f>
        <v/>
      </c>
      <c r="I430" s="1" t="str">
        <f>IF(D430="","",COUNTIF($H$2:H430,H430))</f>
        <v/>
      </c>
      <c r="J430" s="1" t="str">
        <f>IF(D430="","",VLOOKUP(D430,ENTRANTS!$A$1:$H$1000,4,0))</f>
        <v/>
      </c>
      <c r="K430" s="1" t="str">
        <f>IF(D430="","",COUNTIF($J$2:J430,J430))</f>
        <v/>
      </c>
      <c r="L430" t="str">
        <f>IF(D430="","",VLOOKUP(D430,ENTRANTS!$A$1:$H$1000,6,0))</f>
        <v/>
      </c>
      <c r="M430" s="99" t="str">
        <f t="shared" si="66"/>
        <v/>
      </c>
      <c r="N430" s="38"/>
      <c r="O430" s="5" t="str">
        <f t="shared" si="67"/>
        <v/>
      </c>
      <c r="P430" s="6" t="str">
        <f>IF(D430="","",COUNTIF($O$2:O430,O430))</f>
        <v/>
      </c>
      <c r="Q430" s="7" t="str">
        <f t="shared" si="70"/>
        <v/>
      </c>
      <c r="R430" s="42" t="str">
        <f>IF(AND(P430=4,H430="M",NOT(L430="Unattached")),SUMIF(O$2:O430,O430,I$2:I430),"")</f>
        <v/>
      </c>
      <c r="S430" s="7" t="str">
        <f t="shared" si="71"/>
        <v/>
      </c>
      <c r="T430" s="42" t="str">
        <f>IF(AND(P430=3,H430="F",NOT(L430="Unattached")),SUMIF(O$2:O430,O430,I$2:I430),"")</f>
        <v/>
      </c>
      <c r="U430" s="8" t="str">
        <f t="shared" si="64"/>
        <v/>
      </c>
      <c r="V430" s="8" t="str">
        <f t="shared" si="68"/>
        <v/>
      </c>
      <c r="W430" s="40" t="str">
        <f t="shared" si="65"/>
        <v xml:space="preserve"> </v>
      </c>
      <c r="X430" s="40" t="str">
        <f>IF(H430="M",IF(P430&lt;&gt;4,"",VLOOKUP(CONCATENATE(O430," ",(P430-3)),$W$2:AA430,5,0)),IF(P430&lt;&gt;3,"",VLOOKUP(CONCATENATE(O430," ",(P430-2)),$W$2:AA430,5,0)))</f>
        <v/>
      </c>
      <c r="Y430" s="40" t="str">
        <f>IF(H430="M",IF(P430&lt;&gt;4,"",VLOOKUP(CONCATENATE(O430," ",(P430-2)),$W$2:AA430,5,0)),IF(P430&lt;&gt;3,"",VLOOKUP(CONCATENATE(O430," ",(P430-1)),$W$2:AA430,5,0)))</f>
        <v/>
      </c>
      <c r="Z430" s="40" t="str">
        <f>IF(H430="M",IF(P430&lt;&gt;4,"",VLOOKUP(CONCATENATE(O430," ",(P430-1)),$W$2:AA430,5,0)),IF(P430&lt;&gt;3,"",VLOOKUP(CONCATENATE(O430," ",(P430)),$W$2:AA430,5,0)))</f>
        <v/>
      </c>
      <c r="AA430" s="40" t="str">
        <f t="shared" si="69"/>
        <v/>
      </c>
    </row>
    <row r="431" spans="1:27" x14ac:dyDescent="0.3">
      <c r="A431" s="78" t="str">
        <f t="shared" si="62"/>
        <v/>
      </c>
      <c r="B431" s="78" t="str">
        <f t="shared" si="63"/>
        <v/>
      </c>
      <c r="C431" s="1">
        <v>430</v>
      </c>
      <c r="E431" s="73"/>
      <c r="F431" t="str">
        <f>IF(D431="","",VLOOKUP(D431,ENTRANTS!$A$1:$H$1000,2,0))</f>
        <v/>
      </c>
      <c r="G431" t="str">
        <f>IF(D431="","",VLOOKUP(D431,ENTRANTS!$A$1:$H$1000,3,0))</f>
        <v/>
      </c>
      <c r="H431" s="1" t="str">
        <f>IF(D431="","",LEFT(VLOOKUP(D431,ENTRANTS!$A$1:$H$1000,5,0),1))</f>
        <v/>
      </c>
      <c r="I431" s="1" t="str">
        <f>IF(D431="","",COUNTIF($H$2:H431,H431))</f>
        <v/>
      </c>
      <c r="J431" s="1" t="str">
        <f>IF(D431="","",VLOOKUP(D431,ENTRANTS!$A$1:$H$1000,4,0))</f>
        <v/>
      </c>
      <c r="K431" s="1" t="str">
        <f>IF(D431="","",COUNTIF($J$2:J431,J431))</f>
        <v/>
      </c>
      <c r="L431" t="str">
        <f>IF(D431="","",VLOOKUP(D431,ENTRANTS!$A$1:$H$1000,6,0))</f>
        <v/>
      </c>
      <c r="M431" s="99" t="str">
        <f t="shared" si="66"/>
        <v/>
      </c>
      <c r="N431" s="38"/>
      <c r="O431" s="5" t="str">
        <f t="shared" si="67"/>
        <v/>
      </c>
      <c r="P431" s="6" t="str">
        <f>IF(D431="","",COUNTIF($O$2:O431,O431))</f>
        <v/>
      </c>
      <c r="Q431" s="7" t="str">
        <f t="shared" si="70"/>
        <v/>
      </c>
      <c r="R431" s="42" t="str">
        <f>IF(AND(P431=4,H431="M",NOT(L431="Unattached")),SUMIF(O$2:O431,O431,I$2:I431),"")</f>
        <v/>
      </c>
      <c r="S431" s="7" t="str">
        <f t="shared" si="71"/>
        <v/>
      </c>
      <c r="T431" s="42" t="str">
        <f>IF(AND(P431=3,H431="F",NOT(L431="Unattached")),SUMIF(O$2:O431,O431,I$2:I431),"")</f>
        <v/>
      </c>
      <c r="U431" s="8" t="str">
        <f t="shared" si="64"/>
        <v/>
      </c>
      <c r="V431" s="8" t="str">
        <f t="shared" si="68"/>
        <v/>
      </c>
      <c r="W431" s="40" t="str">
        <f t="shared" si="65"/>
        <v xml:space="preserve"> </v>
      </c>
      <c r="X431" s="40" t="str">
        <f>IF(H431="M",IF(P431&lt;&gt;4,"",VLOOKUP(CONCATENATE(O431," ",(P431-3)),$W$2:AA431,5,0)),IF(P431&lt;&gt;3,"",VLOOKUP(CONCATENATE(O431," ",(P431-2)),$W$2:AA431,5,0)))</f>
        <v/>
      </c>
      <c r="Y431" s="40" t="str">
        <f>IF(H431="M",IF(P431&lt;&gt;4,"",VLOOKUP(CONCATENATE(O431," ",(P431-2)),$W$2:AA431,5,0)),IF(P431&lt;&gt;3,"",VLOOKUP(CONCATENATE(O431," ",(P431-1)),$W$2:AA431,5,0)))</f>
        <v/>
      </c>
      <c r="Z431" s="40" t="str">
        <f>IF(H431="M",IF(P431&lt;&gt;4,"",VLOOKUP(CONCATENATE(O431," ",(P431-1)),$W$2:AA431,5,0)),IF(P431&lt;&gt;3,"",VLOOKUP(CONCATENATE(O431," ",(P431)),$W$2:AA431,5,0)))</f>
        <v/>
      </c>
      <c r="AA431" s="40" t="str">
        <f t="shared" si="69"/>
        <v/>
      </c>
    </row>
    <row r="432" spans="1:27" x14ac:dyDescent="0.3">
      <c r="A432" s="78" t="str">
        <f t="shared" si="62"/>
        <v/>
      </c>
      <c r="B432" s="78" t="str">
        <f t="shared" si="63"/>
        <v/>
      </c>
      <c r="C432" s="1">
        <v>431</v>
      </c>
      <c r="E432" s="73"/>
      <c r="F432" t="str">
        <f>IF(D432="","",VLOOKUP(D432,ENTRANTS!$A$1:$H$1000,2,0))</f>
        <v/>
      </c>
      <c r="G432" t="str">
        <f>IF(D432="","",VLOOKUP(D432,ENTRANTS!$A$1:$H$1000,3,0))</f>
        <v/>
      </c>
      <c r="H432" s="1" t="str">
        <f>IF(D432="","",LEFT(VLOOKUP(D432,ENTRANTS!$A$1:$H$1000,5,0),1))</f>
        <v/>
      </c>
      <c r="I432" s="1" t="str">
        <f>IF(D432="","",COUNTIF($H$2:H432,H432))</f>
        <v/>
      </c>
      <c r="J432" s="1" t="str">
        <f>IF(D432="","",VLOOKUP(D432,ENTRANTS!$A$1:$H$1000,4,0))</f>
        <v/>
      </c>
      <c r="K432" s="1" t="str">
        <f>IF(D432="","",COUNTIF($J$2:J432,J432))</f>
        <v/>
      </c>
      <c r="L432" t="str">
        <f>IF(D432="","",VLOOKUP(D432,ENTRANTS!$A$1:$H$1000,6,0))</f>
        <v/>
      </c>
      <c r="M432" s="99" t="str">
        <f t="shared" si="66"/>
        <v/>
      </c>
      <c r="N432" s="38"/>
      <c r="O432" s="5" t="str">
        <f t="shared" si="67"/>
        <v/>
      </c>
      <c r="P432" s="6" t="str">
        <f>IF(D432="","",COUNTIF($O$2:O432,O432))</f>
        <v/>
      </c>
      <c r="Q432" s="7" t="str">
        <f t="shared" si="70"/>
        <v/>
      </c>
      <c r="R432" s="42" t="str">
        <f>IF(AND(P432=4,H432="M",NOT(L432="Unattached")),SUMIF(O$2:O432,O432,I$2:I432),"")</f>
        <v/>
      </c>
      <c r="S432" s="7" t="str">
        <f t="shared" si="71"/>
        <v/>
      </c>
      <c r="T432" s="42" t="str">
        <f>IF(AND(P432=3,H432="F",NOT(L432="Unattached")),SUMIF(O$2:O432,O432,I$2:I432),"")</f>
        <v/>
      </c>
      <c r="U432" s="8" t="str">
        <f t="shared" si="64"/>
        <v/>
      </c>
      <c r="V432" s="8" t="str">
        <f t="shared" si="68"/>
        <v/>
      </c>
      <c r="W432" s="40" t="str">
        <f t="shared" si="65"/>
        <v xml:space="preserve"> </v>
      </c>
      <c r="X432" s="40" t="str">
        <f>IF(H432="M",IF(P432&lt;&gt;4,"",VLOOKUP(CONCATENATE(O432," ",(P432-3)),$W$2:AA432,5,0)),IF(P432&lt;&gt;3,"",VLOOKUP(CONCATENATE(O432," ",(P432-2)),$W$2:AA432,5,0)))</f>
        <v/>
      </c>
      <c r="Y432" s="40" t="str">
        <f>IF(H432="M",IF(P432&lt;&gt;4,"",VLOOKUP(CONCATENATE(O432," ",(P432-2)),$W$2:AA432,5,0)),IF(P432&lt;&gt;3,"",VLOOKUP(CONCATENATE(O432," ",(P432-1)),$W$2:AA432,5,0)))</f>
        <v/>
      </c>
      <c r="Z432" s="40" t="str">
        <f>IF(H432="M",IF(P432&lt;&gt;4,"",VLOOKUP(CONCATENATE(O432," ",(P432-1)),$W$2:AA432,5,0)),IF(P432&lt;&gt;3,"",VLOOKUP(CONCATENATE(O432," ",(P432)),$W$2:AA432,5,0)))</f>
        <v/>
      </c>
      <c r="AA432" s="40" t="str">
        <f t="shared" si="69"/>
        <v/>
      </c>
    </row>
    <row r="433" spans="1:27" x14ac:dyDescent="0.3">
      <c r="A433" s="78" t="str">
        <f t="shared" si="62"/>
        <v/>
      </c>
      <c r="B433" s="78" t="str">
        <f t="shared" si="63"/>
        <v/>
      </c>
      <c r="C433" s="1">
        <v>432</v>
      </c>
      <c r="E433" s="73"/>
      <c r="F433" t="str">
        <f>IF(D433="","",VLOOKUP(D433,ENTRANTS!$A$1:$H$1000,2,0))</f>
        <v/>
      </c>
      <c r="G433" t="str">
        <f>IF(D433="","",VLOOKUP(D433,ENTRANTS!$A$1:$H$1000,3,0))</f>
        <v/>
      </c>
      <c r="H433" s="1" t="str">
        <f>IF(D433="","",LEFT(VLOOKUP(D433,ENTRANTS!$A$1:$H$1000,5,0),1))</f>
        <v/>
      </c>
      <c r="I433" s="1" t="str">
        <f>IF(D433="","",COUNTIF($H$2:H433,H433))</f>
        <v/>
      </c>
      <c r="J433" s="1" t="str">
        <f>IF(D433="","",VLOOKUP(D433,ENTRANTS!$A$1:$H$1000,4,0))</f>
        <v/>
      </c>
      <c r="K433" s="1" t="str">
        <f>IF(D433="","",COUNTIF($J$2:J433,J433))</f>
        <v/>
      </c>
      <c r="L433" t="str">
        <f>IF(D433="","",VLOOKUP(D433,ENTRANTS!$A$1:$H$1000,6,0))</f>
        <v/>
      </c>
      <c r="M433" s="99" t="str">
        <f t="shared" si="66"/>
        <v/>
      </c>
      <c r="N433" s="38"/>
      <c r="O433" s="5" t="str">
        <f t="shared" si="67"/>
        <v/>
      </c>
      <c r="P433" s="6" t="str">
        <f>IF(D433="","",COUNTIF($O$2:O433,O433))</f>
        <v/>
      </c>
      <c r="Q433" s="7" t="str">
        <f t="shared" si="70"/>
        <v/>
      </c>
      <c r="R433" s="42" t="str">
        <f>IF(AND(P433=4,H433="M",NOT(L433="Unattached")),SUMIF(O$2:O433,O433,I$2:I433),"")</f>
        <v/>
      </c>
      <c r="S433" s="7" t="str">
        <f t="shared" si="71"/>
        <v/>
      </c>
      <c r="T433" s="42" t="str">
        <f>IF(AND(P433=3,H433="F",NOT(L433="Unattached")),SUMIF(O$2:O433,O433,I$2:I433),"")</f>
        <v/>
      </c>
      <c r="U433" s="8" t="str">
        <f t="shared" si="64"/>
        <v/>
      </c>
      <c r="V433" s="8" t="str">
        <f t="shared" si="68"/>
        <v/>
      </c>
      <c r="W433" s="40" t="str">
        <f t="shared" si="65"/>
        <v xml:space="preserve"> </v>
      </c>
      <c r="X433" s="40" t="str">
        <f>IF(H433="M",IF(P433&lt;&gt;4,"",VLOOKUP(CONCATENATE(O433," ",(P433-3)),$W$2:AA433,5,0)),IF(P433&lt;&gt;3,"",VLOOKUP(CONCATENATE(O433," ",(P433-2)),$W$2:AA433,5,0)))</f>
        <v/>
      </c>
      <c r="Y433" s="40" t="str">
        <f>IF(H433="M",IF(P433&lt;&gt;4,"",VLOOKUP(CONCATENATE(O433," ",(P433-2)),$W$2:AA433,5,0)),IF(P433&lt;&gt;3,"",VLOOKUP(CONCATENATE(O433," ",(P433-1)),$W$2:AA433,5,0)))</f>
        <v/>
      </c>
      <c r="Z433" s="40" t="str">
        <f>IF(H433="M",IF(P433&lt;&gt;4,"",VLOOKUP(CONCATENATE(O433," ",(P433-1)),$W$2:AA433,5,0)),IF(P433&lt;&gt;3,"",VLOOKUP(CONCATENATE(O433," ",(P433)),$W$2:AA433,5,0)))</f>
        <v/>
      </c>
      <c r="AA433" s="40" t="str">
        <f t="shared" si="69"/>
        <v/>
      </c>
    </row>
    <row r="434" spans="1:27" x14ac:dyDescent="0.3">
      <c r="A434" s="78" t="str">
        <f t="shared" si="62"/>
        <v/>
      </c>
      <c r="B434" s="78" t="str">
        <f t="shared" si="63"/>
        <v/>
      </c>
      <c r="C434" s="1">
        <v>433</v>
      </c>
      <c r="E434" s="73"/>
      <c r="F434" t="str">
        <f>IF(D434="","",VLOOKUP(D434,ENTRANTS!$A$1:$H$1000,2,0))</f>
        <v/>
      </c>
      <c r="G434" t="str">
        <f>IF(D434="","",VLOOKUP(D434,ENTRANTS!$A$1:$H$1000,3,0))</f>
        <v/>
      </c>
      <c r="H434" s="1" t="str">
        <f>IF(D434="","",LEFT(VLOOKUP(D434,ENTRANTS!$A$1:$H$1000,5,0),1))</f>
        <v/>
      </c>
      <c r="I434" s="1" t="str">
        <f>IF(D434="","",COUNTIF($H$2:H434,H434))</f>
        <v/>
      </c>
      <c r="J434" s="1" t="str">
        <f>IF(D434="","",VLOOKUP(D434,ENTRANTS!$A$1:$H$1000,4,0))</f>
        <v/>
      </c>
      <c r="K434" s="1" t="str">
        <f>IF(D434="","",COUNTIF($J$2:J434,J434))</f>
        <v/>
      </c>
      <c r="L434" t="str">
        <f>IF(D434="","",VLOOKUP(D434,ENTRANTS!$A$1:$H$1000,6,0))</f>
        <v/>
      </c>
      <c r="M434" s="99" t="str">
        <f t="shared" si="66"/>
        <v/>
      </c>
      <c r="N434" s="38"/>
      <c r="O434" s="5" t="str">
        <f t="shared" si="67"/>
        <v/>
      </c>
      <c r="P434" s="6" t="str">
        <f>IF(D434="","",COUNTIF($O$2:O434,O434))</f>
        <v/>
      </c>
      <c r="Q434" s="7" t="str">
        <f t="shared" si="70"/>
        <v/>
      </c>
      <c r="R434" s="42" t="str">
        <f>IF(AND(P434=4,H434="M",NOT(L434="Unattached")),SUMIF(O$2:O434,O434,I$2:I434),"")</f>
        <v/>
      </c>
      <c r="S434" s="7" t="str">
        <f t="shared" si="71"/>
        <v/>
      </c>
      <c r="T434" s="42" t="str">
        <f>IF(AND(P434=3,H434="F",NOT(L434="Unattached")),SUMIF(O$2:O434,O434,I$2:I434),"")</f>
        <v/>
      </c>
      <c r="U434" s="8" t="str">
        <f t="shared" si="64"/>
        <v/>
      </c>
      <c r="V434" s="8" t="str">
        <f t="shared" si="68"/>
        <v/>
      </c>
      <c r="W434" s="40" t="str">
        <f t="shared" si="65"/>
        <v xml:space="preserve"> </v>
      </c>
      <c r="X434" s="40" t="str">
        <f>IF(H434="M",IF(P434&lt;&gt;4,"",VLOOKUP(CONCATENATE(O434," ",(P434-3)),$W$2:AA434,5,0)),IF(P434&lt;&gt;3,"",VLOOKUP(CONCATENATE(O434," ",(P434-2)),$W$2:AA434,5,0)))</f>
        <v/>
      </c>
      <c r="Y434" s="40" t="str">
        <f>IF(H434="M",IF(P434&lt;&gt;4,"",VLOOKUP(CONCATENATE(O434," ",(P434-2)),$W$2:AA434,5,0)),IF(P434&lt;&gt;3,"",VLOOKUP(CONCATENATE(O434," ",(P434-1)),$W$2:AA434,5,0)))</f>
        <v/>
      </c>
      <c r="Z434" s="40" t="str">
        <f>IF(H434="M",IF(P434&lt;&gt;4,"",VLOOKUP(CONCATENATE(O434," ",(P434-1)),$W$2:AA434,5,0)),IF(P434&lt;&gt;3,"",VLOOKUP(CONCATENATE(O434," ",(P434)),$W$2:AA434,5,0)))</f>
        <v/>
      </c>
      <c r="AA434" s="40" t="str">
        <f t="shared" si="69"/>
        <v/>
      </c>
    </row>
    <row r="435" spans="1:27" x14ac:dyDescent="0.3">
      <c r="A435" s="78" t="str">
        <f t="shared" si="62"/>
        <v/>
      </c>
      <c r="B435" s="78" t="str">
        <f t="shared" si="63"/>
        <v/>
      </c>
      <c r="C435" s="1">
        <v>434</v>
      </c>
      <c r="E435" s="73"/>
      <c r="F435" t="str">
        <f>IF(D435="","",VLOOKUP(D435,ENTRANTS!$A$1:$H$1000,2,0))</f>
        <v/>
      </c>
      <c r="G435" t="str">
        <f>IF(D435="","",VLOOKUP(D435,ENTRANTS!$A$1:$H$1000,3,0))</f>
        <v/>
      </c>
      <c r="H435" s="1" t="str">
        <f>IF(D435="","",LEFT(VLOOKUP(D435,ENTRANTS!$A$1:$H$1000,5,0),1))</f>
        <v/>
      </c>
      <c r="I435" s="1" t="str">
        <f>IF(D435="","",COUNTIF($H$2:H435,H435))</f>
        <v/>
      </c>
      <c r="J435" s="1" t="str">
        <f>IF(D435="","",VLOOKUP(D435,ENTRANTS!$A$1:$H$1000,4,0))</f>
        <v/>
      </c>
      <c r="K435" s="1" t="str">
        <f>IF(D435="","",COUNTIF($J$2:J435,J435))</f>
        <v/>
      </c>
      <c r="L435" t="str">
        <f>IF(D435="","",VLOOKUP(D435,ENTRANTS!$A$1:$H$1000,6,0))</f>
        <v/>
      </c>
      <c r="M435" s="99" t="str">
        <f t="shared" si="66"/>
        <v/>
      </c>
      <c r="N435" s="38"/>
      <c r="O435" s="5" t="str">
        <f t="shared" si="67"/>
        <v/>
      </c>
      <c r="P435" s="6" t="str">
        <f>IF(D435="","",COUNTIF($O$2:O435,O435))</f>
        <v/>
      </c>
      <c r="Q435" s="7" t="str">
        <f t="shared" si="70"/>
        <v/>
      </c>
      <c r="R435" s="42" t="str">
        <f>IF(AND(P435=4,H435="M",NOT(L435="Unattached")),SUMIF(O$2:O435,O435,I$2:I435),"")</f>
        <v/>
      </c>
      <c r="S435" s="7" t="str">
        <f t="shared" si="71"/>
        <v/>
      </c>
      <c r="T435" s="42" t="str">
        <f>IF(AND(P435=3,H435="F",NOT(L435="Unattached")),SUMIF(O$2:O435,O435,I$2:I435),"")</f>
        <v/>
      </c>
      <c r="U435" s="8" t="str">
        <f t="shared" si="64"/>
        <v/>
      </c>
      <c r="V435" s="8" t="str">
        <f t="shared" si="68"/>
        <v/>
      </c>
      <c r="W435" s="40" t="str">
        <f t="shared" si="65"/>
        <v xml:space="preserve"> </v>
      </c>
      <c r="X435" s="40" t="str">
        <f>IF(H435="M",IF(P435&lt;&gt;4,"",VLOOKUP(CONCATENATE(O435," ",(P435-3)),$W$2:AA435,5,0)),IF(P435&lt;&gt;3,"",VLOOKUP(CONCATENATE(O435," ",(P435-2)),$W$2:AA435,5,0)))</f>
        <v/>
      </c>
      <c r="Y435" s="40" t="str">
        <f>IF(H435="M",IF(P435&lt;&gt;4,"",VLOOKUP(CONCATENATE(O435," ",(P435-2)),$W$2:AA435,5,0)),IF(P435&lt;&gt;3,"",VLOOKUP(CONCATENATE(O435," ",(P435-1)),$W$2:AA435,5,0)))</f>
        <v/>
      </c>
      <c r="Z435" s="40" t="str">
        <f>IF(H435="M",IF(P435&lt;&gt;4,"",VLOOKUP(CONCATENATE(O435," ",(P435-1)),$W$2:AA435,5,0)),IF(P435&lt;&gt;3,"",VLOOKUP(CONCATENATE(O435," ",(P435)),$W$2:AA435,5,0)))</f>
        <v/>
      </c>
      <c r="AA435" s="40" t="str">
        <f t="shared" si="69"/>
        <v/>
      </c>
    </row>
    <row r="436" spans="1:27" x14ac:dyDescent="0.3">
      <c r="A436" s="78" t="str">
        <f t="shared" si="62"/>
        <v/>
      </c>
      <c r="B436" s="78" t="str">
        <f t="shared" si="63"/>
        <v/>
      </c>
      <c r="C436" s="1">
        <v>435</v>
      </c>
      <c r="E436" s="73"/>
      <c r="F436" t="str">
        <f>IF(D436="","",VLOOKUP(D436,ENTRANTS!$A$1:$H$1000,2,0))</f>
        <v/>
      </c>
      <c r="G436" t="str">
        <f>IF(D436="","",VLOOKUP(D436,ENTRANTS!$A$1:$H$1000,3,0))</f>
        <v/>
      </c>
      <c r="H436" s="1" t="str">
        <f>IF(D436="","",LEFT(VLOOKUP(D436,ENTRANTS!$A$1:$H$1000,5,0),1))</f>
        <v/>
      </c>
      <c r="I436" s="1" t="str">
        <f>IF(D436="","",COUNTIF($H$2:H436,H436))</f>
        <v/>
      </c>
      <c r="J436" s="1" t="str">
        <f>IF(D436="","",VLOOKUP(D436,ENTRANTS!$A$1:$H$1000,4,0))</f>
        <v/>
      </c>
      <c r="K436" s="1" t="str">
        <f>IF(D436="","",COUNTIF($J$2:J436,J436))</f>
        <v/>
      </c>
      <c r="L436" t="str">
        <f>IF(D436="","",VLOOKUP(D436,ENTRANTS!$A$1:$H$1000,6,0))</f>
        <v/>
      </c>
      <c r="M436" s="99" t="str">
        <f t="shared" si="66"/>
        <v/>
      </c>
      <c r="N436" s="38"/>
      <c r="O436" s="5" t="str">
        <f t="shared" si="67"/>
        <v/>
      </c>
      <c r="P436" s="6" t="str">
        <f>IF(D436="","",COUNTIF($O$2:O436,O436))</f>
        <v/>
      </c>
      <c r="Q436" s="7" t="str">
        <f t="shared" si="70"/>
        <v/>
      </c>
      <c r="R436" s="42" t="str">
        <f>IF(AND(P436=4,H436="M",NOT(L436="Unattached")),SUMIF(O$2:O436,O436,I$2:I436),"")</f>
        <v/>
      </c>
      <c r="S436" s="7" t="str">
        <f t="shared" si="71"/>
        <v/>
      </c>
      <c r="T436" s="42" t="str">
        <f>IF(AND(P436=3,H436="F",NOT(L436="Unattached")),SUMIF(O$2:O436,O436,I$2:I436),"")</f>
        <v/>
      </c>
      <c r="U436" s="8" t="str">
        <f t="shared" si="64"/>
        <v/>
      </c>
      <c r="V436" s="8" t="str">
        <f t="shared" si="68"/>
        <v/>
      </c>
      <c r="W436" s="40" t="str">
        <f t="shared" si="65"/>
        <v xml:space="preserve"> </v>
      </c>
      <c r="X436" s="40" t="str">
        <f>IF(H436="M",IF(P436&lt;&gt;4,"",VLOOKUP(CONCATENATE(O436," ",(P436-3)),$W$2:AA436,5,0)),IF(P436&lt;&gt;3,"",VLOOKUP(CONCATENATE(O436," ",(P436-2)),$W$2:AA436,5,0)))</f>
        <v/>
      </c>
      <c r="Y436" s="40" t="str">
        <f>IF(H436="M",IF(P436&lt;&gt;4,"",VLOOKUP(CONCATENATE(O436," ",(P436-2)),$W$2:AA436,5,0)),IF(P436&lt;&gt;3,"",VLOOKUP(CONCATENATE(O436," ",(P436-1)),$W$2:AA436,5,0)))</f>
        <v/>
      </c>
      <c r="Z436" s="40" t="str">
        <f>IF(H436="M",IF(P436&lt;&gt;4,"",VLOOKUP(CONCATENATE(O436," ",(P436-1)),$W$2:AA436,5,0)),IF(P436&lt;&gt;3,"",VLOOKUP(CONCATENATE(O436," ",(P436)),$W$2:AA436,5,0)))</f>
        <v/>
      </c>
      <c r="AA436" s="40" t="str">
        <f t="shared" si="69"/>
        <v/>
      </c>
    </row>
    <row r="437" spans="1:27" x14ac:dyDescent="0.3">
      <c r="A437" s="78" t="str">
        <f t="shared" si="62"/>
        <v/>
      </c>
      <c r="B437" s="78" t="str">
        <f t="shared" si="63"/>
        <v/>
      </c>
      <c r="C437" s="1">
        <v>436</v>
      </c>
      <c r="E437" s="73"/>
      <c r="F437" t="str">
        <f>IF(D437="","",VLOOKUP(D437,ENTRANTS!$A$1:$H$1000,2,0))</f>
        <v/>
      </c>
      <c r="G437" t="str">
        <f>IF(D437="","",VLOOKUP(D437,ENTRANTS!$A$1:$H$1000,3,0))</f>
        <v/>
      </c>
      <c r="H437" s="1" t="str">
        <f>IF(D437="","",LEFT(VLOOKUP(D437,ENTRANTS!$A$1:$H$1000,5,0),1))</f>
        <v/>
      </c>
      <c r="I437" s="1" t="str">
        <f>IF(D437="","",COUNTIF($H$2:H437,H437))</f>
        <v/>
      </c>
      <c r="J437" s="1" t="str">
        <f>IF(D437="","",VLOOKUP(D437,ENTRANTS!$A$1:$H$1000,4,0))</f>
        <v/>
      </c>
      <c r="K437" s="1" t="str">
        <f>IF(D437="","",COUNTIF($J$2:J437,J437))</f>
        <v/>
      </c>
      <c r="L437" t="str">
        <f>IF(D437="","",VLOOKUP(D437,ENTRANTS!$A$1:$H$1000,6,0))</f>
        <v/>
      </c>
      <c r="M437" s="99" t="str">
        <f t="shared" si="66"/>
        <v/>
      </c>
      <c r="N437" s="38"/>
      <c r="O437" s="5" t="str">
        <f t="shared" si="67"/>
        <v/>
      </c>
      <c r="P437" s="6" t="str">
        <f>IF(D437="","",COUNTIF($O$2:O437,O437))</f>
        <v/>
      </c>
      <c r="Q437" s="7" t="str">
        <f t="shared" si="70"/>
        <v/>
      </c>
      <c r="R437" s="42" t="str">
        <f>IF(AND(P437=4,H437="M",NOT(L437="Unattached")),SUMIF(O$2:O437,O437,I$2:I437),"")</f>
        <v/>
      </c>
      <c r="S437" s="7" t="str">
        <f t="shared" si="71"/>
        <v/>
      </c>
      <c r="T437" s="42" t="str">
        <f>IF(AND(P437=3,H437="F",NOT(L437="Unattached")),SUMIF(O$2:O437,O437,I$2:I437),"")</f>
        <v/>
      </c>
      <c r="U437" s="8" t="str">
        <f t="shared" si="64"/>
        <v/>
      </c>
      <c r="V437" s="8" t="str">
        <f t="shared" si="68"/>
        <v/>
      </c>
      <c r="W437" s="40" t="str">
        <f t="shared" si="65"/>
        <v xml:space="preserve"> </v>
      </c>
      <c r="X437" s="40" t="str">
        <f>IF(H437="M",IF(P437&lt;&gt;4,"",VLOOKUP(CONCATENATE(O437," ",(P437-3)),$W$2:AA437,5,0)),IF(P437&lt;&gt;3,"",VLOOKUP(CONCATENATE(O437," ",(P437-2)),$W$2:AA437,5,0)))</f>
        <v/>
      </c>
      <c r="Y437" s="40" t="str">
        <f>IF(H437="M",IF(P437&lt;&gt;4,"",VLOOKUP(CONCATENATE(O437," ",(P437-2)),$W$2:AA437,5,0)),IF(P437&lt;&gt;3,"",VLOOKUP(CONCATENATE(O437," ",(P437-1)),$W$2:AA437,5,0)))</f>
        <v/>
      </c>
      <c r="Z437" s="40" t="str">
        <f>IF(H437="M",IF(P437&lt;&gt;4,"",VLOOKUP(CONCATENATE(O437," ",(P437-1)),$W$2:AA437,5,0)),IF(P437&lt;&gt;3,"",VLOOKUP(CONCATENATE(O437," ",(P437)),$W$2:AA437,5,0)))</f>
        <v/>
      </c>
      <c r="AA437" s="40" t="str">
        <f t="shared" si="69"/>
        <v/>
      </c>
    </row>
    <row r="438" spans="1:27" x14ac:dyDescent="0.3">
      <c r="A438" s="78" t="str">
        <f t="shared" si="62"/>
        <v/>
      </c>
      <c r="B438" s="78" t="str">
        <f t="shared" si="63"/>
        <v/>
      </c>
      <c r="C438" s="1">
        <v>437</v>
      </c>
      <c r="E438" s="73"/>
      <c r="F438" t="str">
        <f>IF(D438="","",VLOOKUP(D438,ENTRANTS!$A$1:$H$1000,2,0))</f>
        <v/>
      </c>
      <c r="G438" t="str">
        <f>IF(D438="","",VLOOKUP(D438,ENTRANTS!$A$1:$H$1000,3,0))</f>
        <v/>
      </c>
      <c r="H438" s="1" t="str">
        <f>IF(D438="","",LEFT(VLOOKUP(D438,ENTRANTS!$A$1:$H$1000,5,0),1))</f>
        <v/>
      </c>
      <c r="I438" s="1" t="str">
        <f>IF(D438="","",COUNTIF($H$2:H438,H438))</f>
        <v/>
      </c>
      <c r="J438" s="1" t="str">
        <f>IF(D438="","",VLOOKUP(D438,ENTRANTS!$A$1:$H$1000,4,0))</f>
        <v/>
      </c>
      <c r="K438" s="1" t="str">
        <f>IF(D438="","",COUNTIF($J$2:J438,J438))</f>
        <v/>
      </c>
      <c r="L438" t="str">
        <f>IF(D438="","",VLOOKUP(D438,ENTRANTS!$A$1:$H$1000,6,0))</f>
        <v/>
      </c>
      <c r="M438" s="99" t="str">
        <f t="shared" si="66"/>
        <v/>
      </c>
      <c r="N438" s="38"/>
      <c r="O438" s="5" t="str">
        <f t="shared" si="67"/>
        <v/>
      </c>
      <c r="P438" s="6" t="str">
        <f>IF(D438="","",COUNTIF($O$2:O438,O438))</f>
        <v/>
      </c>
      <c r="Q438" s="7" t="str">
        <f t="shared" si="70"/>
        <v/>
      </c>
      <c r="R438" s="42" t="str">
        <f>IF(AND(P438=4,H438="M",NOT(L438="Unattached")),SUMIF(O$2:O438,O438,I$2:I438),"")</f>
        <v/>
      </c>
      <c r="S438" s="7" t="str">
        <f t="shared" si="71"/>
        <v/>
      </c>
      <c r="T438" s="42" t="str">
        <f>IF(AND(P438=3,H438="F",NOT(L438="Unattached")),SUMIF(O$2:O438,O438,I$2:I438),"")</f>
        <v/>
      </c>
      <c r="U438" s="8" t="str">
        <f t="shared" si="64"/>
        <v/>
      </c>
      <c r="V438" s="8" t="str">
        <f t="shared" si="68"/>
        <v/>
      </c>
      <c r="W438" s="40" t="str">
        <f t="shared" si="65"/>
        <v xml:space="preserve"> </v>
      </c>
      <c r="X438" s="40" t="str">
        <f>IF(H438="M",IF(P438&lt;&gt;4,"",VLOOKUP(CONCATENATE(O438," ",(P438-3)),$W$2:AA438,5,0)),IF(P438&lt;&gt;3,"",VLOOKUP(CONCATENATE(O438," ",(P438-2)),$W$2:AA438,5,0)))</f>
        <v/>
      </c>
      <c r="Y438" s="40" t="str">
        <f>IF(H438="M",IF(P438&lt;&gt;4,"",VLOOKUP(CONCATENATE(O438," ",(P438-2)),$W$2:AA438,5,0)),IF(P438&lt;&gt;3,"",VLOOKUP(CONCATENATE(O438," ",(P438-1)),$W$2:AA438,5,0)))</f>
        <v/>
      </c>
      <c r="Z438" s="40" t="str">
        <f>IF(H438="M",IF(P438&lt;&gt;4,"",VLOOKUP(CONCATENATE(O438," ",(P438-1)),$W$2:AA438,5,0)),IF(P438&lt;&gt;3,"",VLOOKUP(CONCATENATE(O438," ",(P438)),$W$2:AA438,5,0)))</f>
        <v/>
      </c>
      <c r="AA438" s="40" t="str">
        <f t="shared" si="69"/>
        <v/>
      </c>
    </row>
    <row r="439" spans="1:27" x14ac:dyDescent="0.3">
      <c r="A439" s="78" t="str">
        <f t="shared" si="62"/>
        <v/>
      </c>
      <c r="B439" s="78" t="str">
        <f t="shared" si="63"/>
        <v/>
      </c>
      <c r="C439" s="1">
        <v>438</v>
      </c>
      <c r="E439" s="73"/>
      <c r="F439" t="str">
        <f>IF(D439="","",VLOOKUP(D439,ENTRANTS!$A$1:$H$1000,2,0))</f>
        <v/>
      </c>
      <c r="G439" t="str">
        <f>IF(D439="","",VLOOKUP(D439,ENTRANTS!$A$1:$H$1000,3,0))</f>
        <v/>
      </c>
      <c r="H439" s="1" t="str">
        <f>IF(D439="","",LEFT(VLOOKUP(D439,ENTRANTS!$A$1:$H$1000,5,0),1))</f>
        <v/>
      </c>
      <c r="I439" s="1" t="str">
        <f>IF(D439="","",COUNTIF($H$2:H439,H439))</f>
        <v/>
      </c>
      <c r="J439" s="1" t="str">
        <f>IF(D439="","",VLOOKUP(D439,ENTRANTS!$A$1:$H$1000,4,0))</f>
        <v/>
      </c>
      <c r="K439" s="1" t="str">
        <f>IF(D439="","",COUNTIF($J$2:J439,J439))</f>
        <v/>
      </c>
      <c r="L439" t="str">
        <f>IF(D439="","",VLOOKUP(D439,ENTRANTS!$A$1:$H$1000,6,0))</f>
        <v/>
      </c>
      <c r="M439" s="99" t="str">
        <f t="shared" si="66"/>
        <v/>
      </c>
      <c r="N439" s="38"/>
      <c r="O439" s="5" t="str">
        <f t="shared" si="67"/>
        <v/>
      </c>
      <c r="P439" s="6" t="str">
        <f>IF(D439="","",COUNTIF($O$2:O439,O439))</f>
        <v/>
      </c>
      <c r="Q439" s="7" t="str">
        <f t="shared" si="70"/>
        <v/>
      </c>
      <c r="R439" s="42" t="str">
        <f>IF(AND(P439=4,H439="M",NOT(L439="Unattached")),SUMIF(O$2:O439,O439,I$2:I439),"")</f>
        <v/>
      </c>
      <c r="S439" s="7" t="str">
        <f t="shared" si="71"/>
        <v/>
      </c>
      <c r="T439" s="42" t="str">
        <f>IF(AND(P439=3,H439="F",NOT(L439="Unattached")),SUMIF(O$2:O439,O439,I$2:I439),"")</f>
        <v/>
      </c>
      <c r="U439" s="8" t="str">
        <f t="shared" si="64"/>
        <v/>
      </c>
      <c r="V439" s="8" t="str">
        <f t="shared" si="68"/>
        <v/>
      </c>
      <c r="W439" s="40" t="str">
        <f t="shared" si="65"/>
        <v xml:space="preserve"> </v>
      </c>
      <c r="X439" s="40" t="str">
        <f>IF(H439="M",IF(P439&lt;&gt;4,"",VLOOKUP(CONCATENATE(O439," ",(P439-3)),$W$2:AA439,5,0)),IF(P439&lt;&gt;3,"",VLOOKUP(CONCATENATE(O439," ",(P439-2)),$W$2:AA439,5,0)))</f>
        <v/>
      </c>
      <c r="Y439" s="40" t="str">
        <f>IF(H439="M",IF(P439&lt;&gt;4,"",VLOOKUP(CONCATENATE(O439," ",(P439-2)),$W$2:AA439,5,0)),IF(P439&lt;&gt;3,"",VLOOKUP(CONCATENATE(O439," ",(P439-1)),$W$2:AA439,5,0)))</f>
        <v/>
      </c>
      <c r="Z439" s="40" t="str">
        <f>IF(H439="M",IF(P439&lt;&gt;4,"",VLOOKUP(CONCATENATE(O439," ",(P439-1)),$W$2:AA439,5,0)),IF(P439&lt;&gt;3,"",VLOOKUP(CONCATENATE(O439," ",(P439)),$W$2:AA439,5,0)))</f>
        <v/>
      </c>
      <c r="AA439" s="40" t="str">
        <f t="shared" si="69"/>
        <v/>
      </c>
    </row>
    <row r="440" spans="1:27" x14ac:dyDescent="0.3">
      <c r="A440" s="78" t="str">
        <f t="shared" si="62"/>
        <v/>
      </c>
      <c r="B440" s="78" t="str">
        <f t="shared" si="63"/>
        <v/>
      </c>
      <c r="C440" s="1">
        <v>439</v>
      </c>
      <c r="E440" s="73"/>
      <c r="F440" t="str">
        <f>IF(D440="","",VLOOKUP(D440,ENTRANTS!$A$1:$H$1000,2,0))</f>
        <v/>
      </c>
      <c r="G440" t="str">
        <f>IF(D440="","",VLOOKUP(D440,ENTRANTS!$A$1:$H$1000,3,0))</f>
        <v/>
      </c>
      <c r="H440" s="1" t="str">
        <f>IF(D440="","",LEFT(VLOOKUP(D440,ENTRANTS!$A$1:$H$1000,5,0),1))</f>
        <v/>
      </c>
      <c r="I440" s="1" t="str">
        <f>IF(D440="","",COUNTIF($H$2:H440,H440))</f>
        <v/>
      </c>
      <c r="J440" s="1" t="str">
        <f>IF(D440="","",VLOOKUP(D440,ENTRANTS!$A$1:$H$1000,4,0))</f>
        <v/>
      </c>
      <c r="K440" s="1" t="str">
        <f>IF(D440="","",COUNTIF($J$2:J440,J440))</f>
        <v/>
      </c>
      <c r="L440" t="str">
        <f>IF(D440="","",VLOOKUP(D440,ENTRANTS!$A$1:$H$1000,6,0))</f>
        <v/>
      </c>
      <c r="M440" s="99" t="str">
        <f t="shared" si="66"/>
        <v/>
      </c>
      <c r="N440" s="38"/>
      <c r="O440" s="5" t="str">
        <f t="shared" si="67"/>
        <v/>
      </c>
      <c r="P440" s="6" t="str">
        <f>IF(D440="","",COUNTIF($O$2:O440,O440))</f>
        <v/>
      </c>
      <c r="Q440" s="7" t="str">
        <f t="shared" si="70"/>
        <v/>
      </c>
      <c r="R440" s="42" t="str">
        <f>IF(AND(P440=4,H440="M",NOT(L440="Unattached")),SUMIF(O$2:O440,O440,I$2:I440),"")</f>
        <v/>
      </c>
      <c r="S440" s="7" t="str">
        <f t="shared" si="71"/>
        <v/>
      </c>
      <c r="T440" s="42" t="str">
        <f>IF(AND(P440=3,H440="F",NOT(L440="Unattached")),SUMIF(O$2:O440,O440,I$2:I440),"")</f>
        <v/>
      </c>
      <c r="U440" s="8" t="str">
        <f t="shared" si="64"/>
        <v/>
      </c>
      <c r="V440" s="8" t="str">
        <f t="shared" si="68"/>
        <v/>
      </c>
      <c r="W440" s="40" t="str">
        <f t="shared" si="65"/>
        <v xml:space="preserve"> </v>
      </c>
      <c r="X440" s="40" t="str">
        <f>IF(H440="M",IF(P440&lt;&gt;4,"",VLOOKUP(CONCATENATE(O440," ",(P440-3)),$W$2:AA440,5,0)),IF(P440&lt;&gt;3,"",VLOOKUP(CONCATENATE(O440," ",(P440-2)),$W$2:AA440,5,0)))</f>
        <v/>
      </c>
      <c r="Y440" s="40" t="str">
        <f>IF(H440="M",IF(P440&lt;&gt;4,"",VLOOKUP(CONCATENATE(O440," ",(P440-2)),$W$2:AA440,5,0)),IF(P440&lt;&gt;3,"",VLOOKUP(CONCATENATE(O440," ",(P440-1)),$W$2:AA440,5,0)))</f>
        <v/>
      </c>
      <c r="Z440" s="40" t="str">
        <f>IF(H440="M",IF(P440&lt;&gt;4,"",VLOOKUP(CONCATENATE(O440," ",(P440-1)),$W$2:AA440,5,0)),IF(P440&lt;&gt;3,"",VLOOKUP(CONCATENATE(O440," ",(P440)),$W$2:AA440,5,0)))</f>
        <v/>
      </c>
      <c r="AA440" s="40" t="str">
        <f t="shared" si="69"/>
        <v/>
      </c>
    </row>
    <row r="441" spans="1:27" x14ac:dyDescent="0.3">
      <c r="A441" s="78" t="str">
        <f t="shared" si="62"/>
        <v/>
      </c>
      <c r="B441" s="78" t="str">
        <f t="shared" si="63"/>
        <v/>
      </c>
      <c r="C441" s="1">
        <v>440</v>
      </c>
      <c r="E441" s="73"/>
      <c r="F441" t="str">
        <f>IF(D441="","",VLOOKUP(D441,ENTRANTS!$A$1:$H$1000,2,0))</f>
        <v/>
      </c>
      <c r="G441" t="str">
        <f>IF(D441="","",VLOOKUP(D441,ENTRANTS!$A$1:$H$1000,3,0))</f>
        <v/>
      </c>
      <c r="H441" s="1" t="str">
        <f>IF(D441="","",LEFT(VLOOKUP(D441,ENTRANTS!$A$1:$H$1000,5,0),1))</f>
        <v/>
      </c>
      <c r="I441" s="1" t="str">
        <f>IF(D441="","",COUNTIF($H$2:H441,H441))</f>
        <v/>
      </c>
      <c r="J441" s="1" t="str">
        <f>IF(D441="","",VLOOKUP(D441,ENTRANTS!$A$1:$H$1000,4,0))</f>
        <v/>
      </c>
      <c r="K441" s="1" t="str">
        <f>IF(D441="","",COUNTIF($J$2:J441,J441))</f>
        <v/>
      </c>
      <c r="L441" t="str">
        <f>IF(D441="","",VLOOKUP(D441,ENTRANTS!$A$1:$H$1000,6,0))</f>
        <v/>
      </c>
      <c r="M441" s="99" t="str">
        <f t="shared" si="66"/>
        <v/>
      </c>
      <c r="N441" s="38"/>
      <c r="O441" s="5" t="str">
        <f t="shared" si="67"/>
        <v/>
      </c>
      <c r="P441" s="6" t="str">
        <f>IF(D441="","",COUNTIF($O$2:O441,O441))</f>
        <v/>
      </c>
      <c r="Q441" s="7" t="str">
        <f t="shared" si="70"/>
        <v/>
      </c>
      <c r="R441" s="42" t="str">
        <f>IF(AND(P441=4,H441="M",NOT(L441="Unattached")),SUMIF(O$2:O441,O441,I$2:I441),"")</f>
        <v/>
      </c>
      <c r="S441" s="7" t="str">
        <f t="shared" si="71"/>
        <v/>
      </c>
      <c r="T441" s="42" t="str">
        <f>IF(AND(P441=3,H441="F",NOT(L441="Unattached")),SUMIF(O$2:O441,O441,I$2:I441),"")</f>
        <v/>
      </c>
      <c r="U441" s="8" t="str">
        <f t="shared" si="64"/>
        <v/>
      </c>
      <c r="V441" s="8" t="str">
        <f t="shared" si="68"/>
        <v/>
      </c>
      <c r="W441" s="40" t="str">
        <f t="shared" si="65"/>
        <v xml:space="preserve"> </v>
      </c>
      <c r="X441" s="40" t="str">
        <f>IF(H441="M",IF(P441&lt;&gt;4,"",VLOOKUP(CONCATENATE(O441," ",(P441-3)),$W$2:AA441,5,0)),IF(P441&lt;&gt;3,"",VLOOKUP(CONCATENATE(O441," ",(P441-2)),$W$2:AA441,5,0)))</f>
        <v/>
      </c>
      <c r="Y441" s="40" t="str">
        <f>IF(H441="M",IF(P441&lt;&gt;4,"",VLOOKUP(CONCATENATE(O441," ",(P441-2)),$W$2:AA441,5,0)),IF(P441&lt;&gt;3,"",VLOOKUP(CONCATENATE(O441," ",(P441-1)),$W$2:AA441,5,0)))</f>
        <v/>
      </c>
      <c r="Z441" s="40" t="str">
        <f>IF(H441="M",IF(P441&lt;&gt;4,"",VLOOKUP(CONCATENATE(O441," ",(P441-1)),$W$2:AA441,5,0)),IF(P441&lt;&gt;3,"",VLOOKUP(CONCATENATE(O441," ",(P441)),$W$2:AA441,5,0)))</f>
        <v/>
      </c>
      <c r="AA441" s="40" t="str">
        <f t="shared" si="69"/>
        <v/>
      </c>
    </row>
    <row r="442" spans="1:27" x14ac:dyDescent="0.3">
      <c r="A442" s="78" t="str">
        <f t="shared" si="62"/>
        <v/>
      </c>
      <c r="B442" s="78" t="str">
        <f t="shared" si="63"/>
        <v/>
      </c>
      <c r="C442" s="1">
        <v>441</v>
      </c>
      <c r="E442" s="73"/>
      <c r="F442" t="str">
        <f>IF(D442="","",VLOOKUP(D442,ENTRANTS!$A$1:$H$1000,2,0))</f>
        <v/>
      </c>
      <c r="G442" t="str">
        <f>IF(D442="","",VLOOKUP(D442,ENTRANTS!$A$1:$H$1000,3,0))</f>
        <v/>
      </c>
      <c r="H442" s="1" t="str">
        <f>IF(D442="","",LEFT(VLOOKUP(D442,ENTRANTS!$A$1:$H$1000,5,0),1))</f>
        <v/>
      </c>
      <c r="I442" s="1" t="str">
        <f>IF(D442="","",COUNTIF($H$2:H442,H442))</f>
        <v/>
      </c>
      <c r="J442" s="1" t="str">
        <f>IF(D442="","",VLOOKUP(D442,ENTRANTS!$A$1:$H$1000,4,0))</f>
        <v/>
      </c>
      <c r="K442" s="1" t="str">
        <f>IF(D442="","",COUNTIF($J$2:J442,J442))</f>
        <v/>
      </c>
      <c r="L442" t="str">
        <f>IF(D442="","",VLOOKUP(D442,ENTRANTS!$A$1:$H$1000,6,0))</f>
        <v/>
      </c>
      <c r="M442" s="99" t="str">
        <f t="shared" si="66"/>
        <v/>
      </c>
      <c r="N442" s="38"/>
      <c r="O442" s="5" t="str">
        <f t="shared" si="67"/>
        <v/>
      </c>
      <c r="P442" s="6" t="str">
        <f>IF(D442="","",COUNTIF($O$2:O442,O442))</f>
        <v/>
      </c>
      <c r="Q442" s="7" t="str">
        <f t="shared" si="70"/>
        <v/>
      </c>
      <c r="R442" s="42" t="str">
        <f>IF(AND(P442=4,H442="M",NOT(L442="Unattached")),SUMIF(O$2:O442,O442,I$2:I442),"")</f>
        <v/>
      </c>
      <c r="S442" s="7" t="str">
        <f t="shared" si="71"/>
        <v/>
      </c>
      <c r="T442" s="42" t="str">
        <f>IF(AND(P442=3,H442="F",NOT(L442="Unattached")),SUMIF(O$2:O442,O442,I$2:I442),"")</f>
        <v/>
      </c>
      <c r="U442" s="8" t="str">
        <f t="shared" si="64"/>
        <v/>
      </c>
      <c r="V442" s="8" t="str">
        <f t="shared" si="68"/>
        <v/>
      </c>
      <c r="W442" s="40" t="str">
        <f t="shared" si="65"/>
        <v xml:space="preserve"> </v>
      </c>
      <c r="X442" s="40" t="str">
        <f>IF(H442="M",IF(P442&lt;&gt;4,"",VLOOKUP(CONCATENATE(O442," ",(P442-3)),$W$2:AA442,5,0)),IF(P442&lt;&gt;3,"",VLOOKUP(CONCATENATE(O442," ",(P442-2)),$W$2:AA442,5,0)))</f>
        <v/>
      </c>
      <c r="Y442" s="40" t="str">
        <f>IF(H442="M",IF(P442&lt;&gt;4,"",VLOOKUP(CONCATENATE(O442," ",(P442-2)),$W$2:AA442,5,0)),IF(P442&lt;&gt;3,"",VLOOKUP(CONCATENATE(O442," ",(P442-1)),$W$2:AA442,5,0)))</f>
        <v/>
      </c>
      <c r="Z442" s="40" t="str">
        <f>IF(H442="M",IF(P442&lt;&gt;4,"",VLOOKUP(CONCATENATE(O442," ",(P442-1)),$W$2:AA442,5,0)),IF(P442&lt;&gt;3,"",VLOOKUP(CONCATENATE(O442," ",(P442)),$W$2:AA442,5,0)))</f>
        <v/>
      </c>
      <c r="AA442" s="40" t="str">
        <f t="shared" si="69"/>
        <v/>
      </c>
    </row>
    <row r="443" spans="1:27" x14ac:dyDescent="0.3">
      <c r="A443" s="78" t="str">
        <f t="shared" si="62"/>
        <v/>
      </c>
      <c r="B443" s="78" t="str">
        <f t="shared" si="63"/>
        <v/>
      </c>
      <c r="C443" s="1">
        <v>442</v>
      </c>
      <c r="E443" s="73"/>
      <c r="F443" t="str">
        <f>IF(D443="","",VLOOKUP(D443,ENTRANTS!$A$1:$H$1000,2,0))</f>
        <v/>
      </c>
      <c r="G443" t="str">
        <f>IF(D443="","",VLOOKUP(D443,ENTRANTS!$A$1:$H$1000,3,0))</f>
        <v/>
      </c>
      <c r="H443" s="1" t="str">
        <f>IF(D443="","",LEFT(VLOOKUP(D443,ENTRANTS!$A$1:$H$1000,5,0),1))</f>
        <v/>
      </c>
      <c r="I443" s="1" t="str">
        <f>IF(D443="","",COUNTIF($H$2:H443,H443))</f>
        <v/>
      </c>
      <c r="J443" s="1" t="str">
        <f>IF(D443="","",VLOOKUP(D443,ENTRANTS!$A$1:$H$1000,4,0))</f>
        <v/>
      </c>
      <c r="K443" s="1" t="str">
        <f>IF(D443="","",COUNTIF($J$2:J443,J443))</f>
        <v/>
      </c>
      <c r="L443" t="str">
        <f>IF(D443="","",VLOOKUP(D443,ENTRANTS!$A$1:$H$1000,6,0))</f>
        <v/>
      </c>
      <c r="M443" s="99" t="str">
        <f t="shared" si="66"/>
        <v/>
      </c>
      <c r="N443" s="38"/>
      <c r="O443" s="5" t="str">
        <f t="shared" si="67"/>
        <v/>
      </c>
      <c r="P443" s="6" t="str">
        <f>IF(D443="","",COUNTIF($O$2:O443,O443))</f>
        <v/>
      </c>
      <c r="Q443" s="7" t="str">
        <f t="shared" si="70"/>
        <v/>
      </c>
      <c r="R443" s="42" t="str">
        <f>IF(AND(P443=4,H443="M",NOT(L443="Unattached")),SUMIF(O$2:O443,O443,I$2:I443),"")</f>
        <v/>
      </c>
      <c r="S443" s="7" t="str">
        <f t="shared" si="71"/>
        <v/>
      </c>
      <c r="T443" s="42" t="str">
        <f>IF(AND(P443=3,H443="F",NOT(L443="Unattached")),SUMIF(O$2:O443,O443,I$2:I443),"")</f>
        <v/>
      </c>
      <c r="U443" s="8" t="str">
        <f t="shared" si="64"/>
        <v/>
      </c>
      <c r="V443" s="8" t="str">
        <f t="shared" si="68"/>
        <v/>
      </c>
      <c r="W443" s="40" t="str">
        <f t="shared" si="65"/>
        <v xml:space="preserve"> </v>
      </c>
      <c r="X443" s="40" t="str">
        <f>IF(H443="M",IF(P443&lt;&gt;4,"",VLOOKUP(CONCATENATE(O443," ",(P443-3)),$W$2:AA443,5,0)),IF(P443&lt;&gt;3,"",VLOOKUP(CONCATENATE(O443," ",(P443-2)),$W$2:AA443,5,0)))</f>
        <v/>
      </c>
      <c r="Y443" s="40" t="str">
        <f>IF(H443="M",IF(P443&lt;&gt;4,"",VLOOKUP(CONCATENATE(O443," ",(P443-2)),$W$2:AA443,5,0)),IF(P443&lt;&gt;3,"",VLOOKUP(CONCATENATE(O443," ",(P443-1)),$W$2:AA443,5,0)))</f>
        <v/>
      </c>
      <c r="Z443" s="40" t="str">
        <f>IF(H443="M",IF(P443&lt;&gt;4,"",VLOOKUP(CONCATENATE(O443," ",(P443-1)),$W$2:AA443,5,0)),IF(P443&lt;&gt;3,"",VLOOKUP(CONCATENATE(O443," ",(P443)),$W$2:AA443,5,0)))</f>
        <v/>
      </c>
      <c r="AA443" s="40" t="str">
        <f t="shared" si="69"/>
        <v/>
      </c>
    </row>
    <row r="444" spans="1:27" x14ac:dyDescent="0.3">
      <c r="A444" s="78" t="str">
        <f t="shared" si="62"/>
        <v/>
      </c>
      <c r="B444" s="78" t="str">
        <f t="shared" si="63"/>
        <v/>
      </c>
      <c r="C444" s="1">
        <v>443</v>
      </c>
      <c r="E444" s="73"/>
      <c r="F444" t="str">
        <f>IF(D444="","",VLOOKUP(D444,ENTRANTS!$A$1:$H$1000,2,0))</f>
        <v/>
      </c>
      <c r="G444" t="str">
        <f>IF(D444="","",VLOOKUP(D444,ENTRANTS!$A$1:$H$1000,3,0))</f>
        <v/>
      </c>
      <c r="H444" s="1" t="str">
        <f>IF(D444="","",LEFT(VLOOKUP(D444,ENTRANTS!$A$1:$H$1000,5,0),1))</f>
        <v/>
      </c>
      <c r="I444" s="1" t="str">
        <f>IF(D444="","",COUNTIF($H$2:H444,H444))</f>
        <v/>
      </c>
      <c r="J444" s="1" t="str">
        <f>IF(D444="","",VLOOKUP(D444,ENTRANTS!$A$1:$H$1000,4,0))</f>
        <v/>
      </c>
      <c r="K444" s="1" t="str">
        <f>IF(D444="","",COUNTIF($J$2:J444,J444))</f>
        <v/>
      </c>
      <c r="L444" t="str">
        <f>IF(D444="","",VLOOKUP(D444,ENTRANTS!$A$1:$H$1000,6,0))</f>
        <v/>
      </c>
      <c r="M444" s="99" t="str">
        <f t="shared" si="66"/>
        <v/>
      </c>
      <c r="N444" s="38"/>
      <c r="O444" s="5" t="str">
        <f t="shared" si="67"/>
        <v/>
      </c>
      <c r="P444" s="6" t="str">
        <f>IF(D444="","",COUNTIF($O$2:O444,O444))</f>
        <v/>
      </c>
      <c r="Q444" s="7" t="str">
        <f t="shared" si="70"/>
        <v/>
      </c>
      <c r="R444" s="42" t="str">
        <f>IF(AND(P444=4,H444="M",NOT(L444="Unattached")),SUMIF(O$2:O444,O444,I$2:I444),"")</f>
        <v/>
      </c>
      <c r="S444" s="7" t="str">
        <f t="shared" si="71"/>
        <v/>
      </c>
      <c r="T444" s="42" t="str">
        <f>IF(AND(P444=3,H444="F",NOT(L444="Unattached")),SUMIF(O$2:O444,O444,I$2:I444),"")</f>
        <v/>
      </c>
      <c r="U444" s="8" t="str">
        <f t="shared" si="64"/>
        <v/>
      </c>
      <c r="V444" s="8" t="str">
        <f t="shared" si="68"/>
        <v/>
      </c>
      <c r="W444" s="40" t="str">
        <f t="shared" si="65"/>
        <v xml:space="preserve"> </v>
      </c>
      <c r="X444" s="40" t="str">
        <f>IF(H444="M",IF(P444&lt;&gt;4,"",VLOOKUP(CONCATENATE(O444," ",(P444-3)),$W$2:AA444,5,0)),IF(P444&lt;&gt;3,"",VLOOKUP(CONCATENATE(O444," ",(P444-2)),$W$2:AA444,5,0)))</f>
        <v/>
      </c>
      <c r="Y444" s="40" t="str">
        <f>IF(H444="M",IF(P444&lt;&gt;4,"",VLOOKUP(CONCATENATE(O444," ",(P444-2)),$W$2:AA444,5,0)),IF(P444&lt;&gt;3,"",VLOOKUP(CONCATENATE(O444," ",(P444-1)),$W$2:AA444,5,0)))</f>
        <v/>
      </c>
      <c r="Z444" s="40" t="str">
        <f>IF(H444="M",IF(P444&lt;&gt;4,"",VLOOKUP(CONCATENATE(O444," ",(P444-1)),$W$2:AA444,5,0)),IF(P444&lt;&gt;3,"",VLOOKUP(CONCATENATE(O444," ",(P444)),$W$2:AA444,5,0)))</f>
        <v/>
      </c>
      <c r="AA444" s="40" t="str">
        <f t="shared" si="69"/>
        <v/>
      </c>
    </row>
    <row r="445" spans="1:27" x14ac:dyDescent="0.3">
      <c r="A445" s="78" t="str">
        <f t="shared" si="62"/>
        <v/>
      </c>
      <c r="B445" s="78" t="str">
        <f t="shared" si="63"/>
        <v/>
      </c>
      <c r="C445" s="1">
        <v>444</v>
      </c>
      <c r="E445" s="73"/>
      <c r="F445" t="str">
        <f>IF(D445="","",VLOOKUP(D445,ENTRANTS!$A$1:$H$1000,2,0))</f>
        <v/>
      </c>
      <c r="G445" t="str">
        <f>IF(D445="","",VLOOKUP(D445,ENTRANTS!$A$1:$H$1000,3,0))</f>
        <v/>
      </c>
      <c r="H445" s="1" t="str">
        <f>IF(D445="","",LEFT(VLOOKUP(D445,ENTRANTS!$A$1:$H$1000,5,0),1))</f>
        <v/>
      </c>
      <c r="I445" s="1" t="str">
        <f>IF(D445="","",COUNTIF($H$2:H445,H445))</f>
        <v/>
      </c>
      <c r="J445" s="1" t="str">
        <f>IF(D445="","",VLOOKUP(D445,ENTRANTS!$A$1:$H$1000,4,0))</f>
        <v/>
      </c>
      <c r="K445" s="1" t="str">
        <f>IF(D445="","",COUNTIF($J$2:J445,J445))</f>
        <v/>
      </c>
      <c r="L445" t="str">
        <f>IF(D445="","",VLOOKUP(D445,ENTRANTS!$A$1:$H$1000,6,0))</f>
        <v/>
      </c>
      <c r="M445" s="99" t="str">
        <f t="shared" si="66"/>
        <v/>
      </c>
      <c r="N445" s="38"/>
      <c r="O445" s="5" t="str">
        <f t="shared" si="67"/>
        <v/>
      </c>
      <c r="P445" s="6" t="str">
        <f>IF(D445="","",COUNTIF($O$2:O445,O445))</f>
        <v/>
      </c>
      <c r="Q445" s="7" t="str">
        <f t="shared" si="70"/>
        <v/>
      </c>
      <c r="R445" s="42" t="str">
        <f>IF(AND(P445=4,H445="M",NOT(L445="Unattached")),SUMIF(O$2:O445,O445,I$2:I445),"")</f>
        <v/>
      </c>
      <c r="S445" s="7" t="str">
        <f t="shared" si="71"/>
        <v/>
      </c>
      <c r="T445" s="42" t="str">
        <f>IF(AND(P445=3,H445="F",NOT(L445="Unattached")),SUMIF(O$2:O445,O445,I$2:I445),"")</f>
        <v/>
      </c>
      <c r="U445" s="8" t="str">
        <f t="shared" si="64"/>
        <v/>
      </c>
      <c r="V445" s="8" t="str">
        <f t="shared" si="68"/>
        <v/>
      </c>
      <c r="W445" s="40" t="str">
        <f t="shared" si="65"/>
        <v xml:space="preserve"> </v>
      </c>
      <c r="X445" s="40" t="str">
        <f>IF(H445="M",IF(P445&lt;&gt;4,"",VLOOKUP(CONCATENATE(O445," ",(P445-3)),$W$2:AA445,5,0)),IF(P445&lt;&gt;3,"",VLOOKUP(CONCATENATE(O445," ",(P445-2)),$W$2:AA445,5,0)))</f>
        <v/>
      </c>
      <c r="Y445" s="40" t="str">
        <f>IF(H445="M",IF(P445&lt;&gt;4,"",VLOOKUP(CONCATENATE(O445," ",(P445-2)),$W$2:AA445,5,0)),IF(P445&lt;&gt;3,"",VLOOKUP(CONCATENATE(O445," ",(P445-1)),$W$2:AA445,5,0)))</f>
        <v/>
      </c>
      <c r="Z445" s="40" t="str">
        <f>IF(H445="M",IF(P445&lt;&gt;4,"",VLOOKUP(CONCATENATE(O445," ",(P445-1)),$W$2:AA445,5,0)),IF(P445&lt;&gt;3,"",VLOOKUP(CONCATENATE(O445," ",(P445)),$W$2:AA445,5,0)))</f>
        <v/>
      </c>
      <c r="AA445" s="40" t="str">
        <f t="shared" si="69"/>
        <v/>
      </c>
    </row>
    <row r="446" spans="1:27" x14ac:dyDescent="0.3">
      <c r="A446" s="78" t="str">
        <f t="shared" si="62"/>
        <v/>
      </c>
      <c r="B446" s="78" t="str">
        <f t="shared" si="63"/>
        <v/>
      </c>
      <c r="C446" s="1">
        <v>445</v>
      </c>
      <c r="E446" s="73"/>
      <c r="F446" t="str">
        <f>IF(D446="","",VLOOKUP(D446,ENTRANTS!$A$1:$H$1000,2,0))</f>
        <v/>
      </c>
      <c r="G446" t="str">
        <f>IF(D446="","",VLOOKUP(D446,ENTRANTS!$A$1:$H$1000,3,0))</f>
        <v/>
      </c>
      <c r="H446" s="1" t="str">
        <f>IF(D446="","",LEFT(VLOOKUP(D446,ENTRANTS!$A$1:$H$1000,5,0),1))</f>
        <v/>
      </c>
      <c r="I446" s="1" t="str">
        <f>IF(D446="","",COUNTIF($H$2:H446,H446))</f>
        <v/>
      </c>
      <c r="J446" s="1" t="str">
        <f>IF(D446="","",VLOOKUP(D446,ENTRANTS!$A$1:$H$1000,4,0))</f>
        <v/>
      </c>
      <c r="K446" s="1" t="str">
        <f>IF(D446="","",COUNTIF($J$2:J446,J446))</f>
        <v/>
      </c>
      <c r="L446" t="str">
        <f>IF(D446="","",VLOOKUP(D446,ENTRANTS!$A$1:$H$1000,6,0))</f>
        <v/>
      </c>
      <c r="M446" s="99" t="str">
        <f t="shared" si="66"/>
        <v/>
      </c>
      <c r="N446" s="38"/>
      <c r="O446" s="5" t="str">
        <f t="shared" si="67"/>
        <v/>
      </c>
      <c r="P446" s="6" t="str">
        <f>IF(D446="","",COUNTIF($O$2:O446,O446))</f>
        <v/>
      </c>
      <c r="Q446" s="7" t="str">
        <f t="shared" si="70"/>
        <v/>
      </c>
      <c r="R446" s="42" t="str">
        <f>IF(AND(P446=4,H446="M",NOT(L446="Unattached")),SUMIF(O$2:O446,O446,I$2:I446),"")</f>
        <v/>
      </c>
      <c r="S446" s="7" t="str">
        <f t="shared" si="71"/>
        <v/>
      </c>
      <c r="T446" s="42" t="str">
        <f>IF(AND(P446=3,H446="F",NOT(L446="Unattached")),SUMIF(O$2:O446,O446,I$2:I446),"")</f>
        <v/>
      </c>
      <c r="U446" s="8" t="str">
        <f t="shared" si="64"/>
        <v/>
      </c>
      <c r="V446" s="8" t="str">
        <f t="shared" si="68"/>
        <v/>
      </c>
      <c r="W446" s="40" t="str">
        <f t="shared" si="65"/>
        <v xml:space="preserve"> </v>
      </c>
      <c r="X446" s="40" t="str">
        <f>IF(H446="M",IF(P446&lt;&gt;4,"",VLOOKUP(CONCATENATE(O446," ",(P446-3)),$W$2:AA446,5,0)),IF(P446&lt;&gt;3,"",VLOOKUP(CONCATENATE(O446," ",(P446-2)),$W$2:AA446,5,0)))</f>
        <v/>
      </c>
      <c r="Y446" s="40" t="str">
        <f>IF(H446="M",IF(P446&lt;&gt;4,"",VLOOKUP(CONCATENATE(O446," ",(P446-2)),$W$2:AA446,5,0)),IF(P446&lt;&gt;3,"",VLOOKUP(CONCATENATE(O446," ",(P446-1)),$W$2:AA446,5,0)))</f>
        <v/>
      </c>
      <c r="Z446" s="40" t="str">
        <f>IF(H446="M",IF(P446&lt;&gt;4,"",VLOOKUP(CONCATENATE(O446," ",(P446-1)),$W$2:AA446,5,0)),IF(P446&lt;&gt;3,"",VLOOKUP(CONCATENATE(O446," ",(P446)),$W$2:AA446,5,0)))</f>
        <v/>
      </c>
      <c r="AA446" s="40" t="str">
        <f t="shared" si="69"/>
        <v/>
      </c>
    </row>
    <row r="447" spans="1:27" x14ac:dyDescent="0.3">
      <c r="A447" s="78" t="str">
        <f t="shared" si="62"/>
        <v/>
      </c>
      <c r="B447" s="78" t="str">
        <f t="shared" si="63"/>
        <v/>
      </c>
      <c r="C447" s="1">
        <v>446</v>
      </c>
      <c r="E447" s="73"/>
      <c r="F447" t="str">
        <f>IF(D447="","",VLOOKUP(D447,ENTRANTS!$A$1:$H$1000,2,0))</f>
        <v/>
      </c>
      <c r="G447" t="str">
        <f>IF(D447="","",VLOOKUP(D447,ENTRANTS!$A$1:$H$1000,3,0))</f>
        <v/>
      </c>
      <c r="H447" s="1" t="str">
        <f>IF(D447="","",LEFT(VLOOKUP(D447,ENTRANTS!$A$1:$H$1000,5,0),1))</f>
        <v/>
      </c>
      <c r="I447" s="1" t="str">
        <f>IF(D447="","",COUNTIF($H$2:H447,H447))</f>
        <v/>
      </c>
      <c r="J447" s="1" t="str">
        <f>IF(D447="","",VLOOKUP(D447,ENTRANTS!$A$1:$H$1000,4,0))</f>
        <v/>
      </c>
      <c r="K447" s="1" t="str">
        <f>IF(D447="","",COUNTIF($J$2:J447,J447))</f>
        <v/>
      </c>
      <c r="L447" t="str">
        <f>IF(D447="","",VLOOKUP(D447,ENTRANTS!$A$1:$H$1000,6,0))</f>
        <v/>
      </c>
      <c r="M447" s="99" t="str">
        <f t="shared" si="66"/>
        <v/>
      </c>
      <c r="N447" s="38"/>
      <c r="O447" s="5" t="str">
        <f t="shared" si="67"/>
        <v/>
      </c>
      <c r="P447" s="6" t="str">
        <f>IF(D447="","",COUNTIF($O$2:O447,O447))</f>
        <v/>
      </c>
      <c r="Q447" s="7" t="str">
        <f t="shared" si="70"/>
        <v/>
      </c>
      <c r="R447" s="42" t="str">
        <f>IF(AND(P447=4,H447="M",NOT(L447="Unattached")),SUMIF(O$2:O447,O447,I$2:I447),"")</f>
        <v/>
      </c>
      <c r="S447" s="7" t="str">
        <f t="shared" si="71"/>
        <v/>
      </c>
      <c r="T447" s="42" t="str">
        <f>IF(AND(P447=3,H447="F",NOT(L447="Unattached")),SUMIF(O$2:O447,O447,I$2:I447),"")</f>
        <v/>
      </c>
      <c r="U447" s="8" t="str">
        <f t="shared" si="64"/>
        <v/>
      </c>
      <c r="V447" s="8" t="str">
        <f t="shared" si="68"/>
        <v/>
      </c>
      <c r="W447" s="40" t="str">
        <f t="shared" si="65"/>
        <v xml:space="preserve"> </v>
      </c>
      <c r="X447" s="40" t="str">
        <f>IF(H447="M",IF(P447&lt;&gt;4,"",VLOOKUP(CONCATENATE(O447," ",(P447-3)),$W$2:AA447,5,0)),IF(P447&lt;&gt;3,"",VLOOKUP(CONCATENATE(O447," ",(P447-2)),$W$2:AA447,5,0)))</f>
        <v/>
      </c>
      <c r="Y447" s="40" t="str">
        <f>IF(H447="M",IF(P447&lt;&gt;4,"",VLOOKUP(CONCATENATE(O447," ",(P447-2)),$W$2:AA447,5,0)),IF(P447&lt;&gt;3,"",VLOOKUP(CONCATENATE(O447," ",(P447-1)),$W$2:AA447,5,0)))</f>
        <v/>
      </c>
      <c r="Z447" s="40" t="str">
        <f>IF(H447="M",IF(P447&lt;&gt;4,"",VLOOKUP(CONCATENATE(O447," ",(P447-1)),$W$2:AA447,5,0)),IF(P447&lt;&gt;3,"",VLOOKUP(CONCATENATE(O447," ",(P447)),$W$2:AA447,5,0)))</f>
        <v/>
      </c>
      <c r="AA447" s="40" t="str">
        <f t="shared" si="69"/>
        <v/>
      </c>
    </row>
    <row r="448" spans="1:27" x14ac:dyDescent="0.3">
      <c r="A448" s="78" t="str">
        <f t="shared" si="62"/>
        <v/>
      </c>
      <c r="B448" s="78" t="str">
        <f t="shared" si="63"/>
        <v/>
      </c>
      <c r="C448" s="1">
        <v>447</v>
      </c>
      <c r="E448" s="73"/>
      <c r="F448" t="str">
        <f>IF(D448="","",VLOOKUP(D448,ENTRANTS!$A$1:$H$1000,2,0))</f>
        <v/>
      </c>
      <c r="G448" t="str">
        <f>IF(D448="","",VLOOKUP(D448,ENTRANTS!$A$1:$H$1000,3,0))</f>
        <v/>
      </c>
      <c r="H448" s="1" t="str">
        <f>IF(D448="","",LEFT(VLOOKUP(D448,ENTRANTS!$A$1:$H$1000,5,0),1))</f>
        <v/>
      </c>
      <c r="I448" s="1" t="str">
        <f>IF(D448="","",COUNTIF($H$2:H448,H448))</f>
        <v/>
      </c>
      <c r="J448" s="1" t="str">
        <f>IF(D448="","",VLOOKUP(D448,ENTRANTS!$A$1:$H$1000,4,0))</f>
        <v/>
      </c>
      <c r="K448" s="1" t="str">
        <f>IF(D448="","",COUNTIF($J$2:J448,J448))</f>
        <v/>
      </c>
      <c r="L448" t="str">
        <f>IF(D448="","",VLOOKUP(D448,ENTRANTS!$A$1:$H$1000,6,0))</f>
        <v/>
      </c>
      <c r="M448" s="99" t="str">
        <f t="shared" si="66"/>
        <v/>
      </c>
      <c r="N448" s="38"/>
      <c r="O448" s="5" t="str">
        <f t="shared" si="67"/>
        <v/>
      </c>
      <c r="P448" s="6" t="str">
        <f>IF(D448="","",COUNTIF($O$2:O448,O448))</f>
        <v/>
      </c>
      <c r="Q448" s="7" t="str">
        <f t="shared" si="70"/>
        <v/>
      </c>
      <c r="R448" s="42" t="str">
        <f>IF(AND(P448=4,H448="M",NOT(L448="Unattached")),SUMIF(O$2:O448,O448,I$2:I448),"")</f>
        <v/>
      </c>
      <c r="S448" s="7" t="str">
        <f t="shared" si="71"/>
        <v/>
      </c>
      <c r="T448" s="42" t="str">
        <f>IF(AND(P448=3,H448="F",NOT(L448="Unattached")),SUMIF(O$2:O448,O448,I$2:I448),"")</f>
        <v/>
      </c>
      <c r="U448" s="8" t="str">
        <f t="shared" si="64"/>
        <v/>
      </c>
      <c r="V448" s="8" t="str">
        <f t="shared" si="68"/>
        <v/>
      </c>
      <c r="W448" s="40" t="str">
        <f t="shared" si="65"/>
        <v xml:space="preserve"> </v>
      </c>
      <c r="X448" s="40" t="str">
        <f>IF(H448="M",IF(P448&lt;&gt;4,"",VLOOKUP(CONCATENATE(O448," ",(P448-3)),$W$2:AA448,5,0)),IF(P448&lt;&gt;3,"",VLOOKUP(CONCATENATE(O448," ",(P448-2)),$W$2:AA448,5,0)))</f>
        <v/>
      </c>
      <c r="Y448" s="40" t="str">
        <f>IF(H448="M",IF(P448&lt;&gt;4,"",VLOOKUP(CONCATENATE(O448," ",(P448-2)),$W$2:AA448,5,0)),IF(P448&lt;&gt;3,"",VLOOKUP(CONCATENATE(O448," ",(P448-1)),$W$2:AA448,5,0)))</f>
        <v/>
      </c>
      <c r="Z448" s="40" t="str">
        <f>IF(H448="M",IF(P448&lt;&gt;4,"",VLOOKUP(CONCATENATE(O448," ",(P448-1)),$W$2:AA448,5,0)),IF(P448&lt;&gt;3,"",VLOOKUP(CONCATENATE(O448," ",(P448)),$W$2:AA448,5,0)))</f>
        <v/>
      </c>
      <c r="AA448" s="40" t="str">
        <f t="shared" si="69"/>
        <v/>
      </c>
    </row>
    <row r="449" spans="1:27" x14ac:dyDescent="0.3">
      <c r="A449" s="78" t="str">
        <f t="shared" si="62"/>
        <v/>
      </c>
      <c r="B449" s="78" t="str">
        <f t="shared" si="63"/>
        <v/>
      </c>
      <c r="C449" s="1">
        <v>448</v>
      </c>
      <c r="E449" s="73"/>
      <c r="F449" t="str">
        <f>IF(D449="","",VLOOKUP(D449,ENTRANTS!$A$1:$H$1000,2,0))</f>
        <v/>
      </c>
      <c r="G449" t="str">
        <f>IF(D449="","",VLOOKUP(D449,ENTRANTS!$A$1:$H$1000,3,0))</f>
        <v/>
      </c>
      <c r="H449" s="1" t="str">
        <f>IF(D449="","",LEFT(VLOOKUP(D449,ENTRANTS!$A$1:$H$1000,5,0),1))</f>
        <v/>
      </c>
      <c r="I449" s="1" t="str">
        <f>IF(D449="","",COUNTIF($H$2:H449,H449))</f>
        <v/>
      </c>
      <c r="J449" s="1" t="str">
        <f>IF(D449="","",VLOOKUP(D449,ENTRANTS!$A$1:$H$1000,4,0))</f>
        <v/>
      </c>
      <c r="K449" s="1" t="str">
        <f>IF(D449="","",COUNTIF($J$2:J449,J449))</f>
        <v/>
      </c>
      <c r="L449" t="str">
        <f>IF(D449="","",VLOOKUP(D449,ENTRANTS!$A$1:$H$1000,6,0))</f>
        <v/>
      </c>
      <c r="M449" s="99" t="str">
        <f t="shared" si="66"/>
        <v/>
      </c>
      <c r="N449" s="38"/>
      <c r="O449" s="5" t="str">
        <f t="shared" si="67"/>
        <v/>
      </c>
      <c r="P449" s="6" t="str">
        <f>IF(D449="","",COUNTIF($O$2:O449,O449))</f>
        <v/>
      </c>
      <c r="Q449" s="7" t="str">
        <f t="shared" si="70"/>
        <v/>
      </c>
      <c r="R449" s="42" t="str">
        <f>IF(AND(P449=4,H449="M",NOT(L449="Unattached")),SUMIF(O$2:O449,O449,I$2:I449),"")</f>
        <v/>
      </c>
      <c r="S449" s="7" t="str">
        <f t="shared" si="71"/>
        <v/>
      </c>
      <c r="T449" s="42" t="str">
        <f>IF(AND(P449=3,H449="F",NOT(L449="Unattached")),SUMIF(O$2:O449,O449,I$2:I449),"")</f>
        <v/>
      </c>
      <c r="U449" s="8" t="str">
        <f t="shared" si="64"/>
        <v/>
      </c>
      <c r="V449" s="8" t="str">
        <f t="shared" si="68"/>
        <v/>
      </c>
      <c r="W449" s="40" t="str">
        <f t="shared" si="65"/>
        <v xml:space="preserve"> </v>
      </c>
      <c r="X449" s="40" t="str">
        <f>IF(H449="M",IF(P449&lt;&gt;4,"",VLOOKUP(CONCATENATE(O449," ",(P449-3)),$W$2:AA449,5,0)),IF(P449&lt;&gt;3,"",VLOOKUP(CONCATENATE(O449," ",(P449-2)),$W$2:AA449,5,0)))</f>
        <v/>
      </c>
      <c r="Y449" s="40" t="str">
        <f>IF(H449="M",IF(P449&lt;&gt;4,"",VLOOKUP(CONCATENATE(O449," ",(P449-2)),$W$2:AA449,5,0)),IF(P449&lt;&gt;3,"",VLOOKUP(CONCATENATE(O449," ",(P449-1)),$W$2:AA449,5,0)))</f>
        <v/>
      </c>
      <c r="Z449" s="40" t="str">
        <f>IF(H449="M",IF(P449&lt;&gt;4,"",VLOOKUP(CONCATENATE(O449," ",(P449-1)),$W$2:AA449,5,0)),IF(P449&lt;&gt;3,"",VLOOKUP(CONCATENATE(O449," ",(P449)),$W$2:AA449,5,0)))</f>
        <v/>
      </c>
      <c r="AA449" s="40" t="str">
        <f t="shared" si="69"/>
        <v/>
      </c>
    </row>
    <row r="450" spans="1:27" x14ac:dyDescent="0.3">
      <c r="A450" s="78" t="str">
        <f t="shared" ref="A450:A513" si="72">IF(C450&lt;1,"",CONCATENATE(H450,I450))</f>
        <v/>
      </c>
      <c r="B450" s="78" t="str">
        <f t="shared" ref="B450:B513" si="73">IF(C450&lt;1,"",CONCATENATE(J450,K450))</f>
        <v/>
      </c>
      <c r="C450" s="1">
        <v>449</v>
      </c>
      <c r="E450" s="73"/>
      <c r="F450" t="str">
        <f>IF(D450="","",VLOOKUP(D450,ENTRANTS!$A$1:$H$1000,2,0))</f>
        <v/>
      </c>
      <c r="G450" t="str">
        <f>IF(D450="","",VLOOKUP(D450,ENTRANTS!$A$1:$H$1000,3,0))</f>
        <v/>
      </c>
      <c r="H450" s="1" t="str">
        <f>IF(D450="","",LEFT(VLOOKUP(D450,ENTRANTS!$A$1:$H$1000,5,0),1))</f>
        <v/>
      </c>
      <c r="I450" s="1" t="str">
        <f>IF(D450="","",COUNTIF($H$2:H450,H450))</f>
        <v/>
      </c>
      <c r="J450" s="1" t="str">
        <f>IF(D450="","",VLOOKUP(D450,ENTRANTS!$A$1:$H$1000,4,0))</f>
        <v/>
      </c>
      <c r="K450" s="1" t="str">
        <f>IF(D450="","",COUNTIF($J$2:J450,J450))</f>
        <v/>
      </c>
      <c r="L450" t="str">
        <f>IF(D450="","",VLOOKUP(D450,ENTRANTS!$A$1:$H$1000,6,0))</f>
        <v/>
      </c>
      <c r="M450" s="99" t="str">
        <f t="shared" si="66"/>
        <v/>
      </c>
      <c r="N450" s="38"/>
      <c r="O450" s="5" t="str">
        <f t="shared" si="67"/>
        <v/>
      </c>
      <c r="P450" s="6" t="str">
        <f>IF(D450="","",COUNTIF($O$2:O450,O450))</f>
        <v/>
      </c>
      <c r="Q450" s="7" t="str">
        <f t="shared" si="70"/>
        <v/>
      </c>
      <c r="R450" s="42" t="str">
        <f>IF(AND(P450=4,H450="M",NOT(L450="Unattached")),SUMIF(O$2:O450,O450,I$2:I450),"")</f>
        <v/>
      </c>
      <c r="S450" s="7" t="str">
        <f t="shared" si="71"/>
        <v/>
      </c>
      <c r="T450" s="42" t="str">
        <f>IF(AND(P450=3,H450="F",NOT(L450="Unattached")),SUMIF(O$2:O450,O450,I$2:I450),"")</f>
        <v/>
      </c>
      <c r="U450" s="8" t="str">
        <f t="shared" ref="U450:U513" si="74">IF(AND(L450&lt;&gt;"Unattached",OR(Q450&lt;&gt;"",S450&lt;&gt;"")),L450,"")</f>
        <v/>
      </c>
      <c r="V450" s="8" t="str">
        <f t="shared" si="68"/>
        <v/>
      </c>
      <c r="W450" s="40" t="str">
        <f t="shared" ref="W450:W513" si="75">CONCATENATE(O450," ",P450)</f>
        <v xml:space="preserve"> </v>
      </c>
      <c r="X450" s="40" t="str">
        <f>IF(H450="M",IF(P450&lt;&gt;4,"",VLOOKUP(CONCATENATE(O450," ",(P450-3)),$W$2:AA450,5,0)),IF(P450&lt;&gt;3,"",VLOOKUP(CONCATENATE(O450," ",(P450-2)),$W$2:AA450,5,0)))</f>
        <v/>
      </c>
      <c r="Y450" s="40" t="str">
        <f>IF(H450="M",IF(P450&lt;&gt;4,"",VLOOKUP(CONCATENATE(O450," ",(P450-2)),$W$2:AA450,5,0)),IF(P450&lt;&gt;3,"",VLOOKUP(CONCATENATE(O450," ",(P450-1)),$W$2:AA450,5,0)))</f>
        <v/>
      </c>
      <c r="Z450" s="40" t="str">
        <f>IF(H450="M",IF(P450&lt;&gt;4,"",VLOOKUP(CONCATENATE(O450," ",(P450-1)),$W$2:AA450,5,0)),IF(P450&lt;&gt;3,"",VLOOKUP(CONCATENATE(O450," ",(P450)),$W$2:AA450,5,0)))</f>
        <v/>
      </c>
      <c r="AA450" s="40" t="str">
        <f t="shared" si="69"/>
        <v/>
      </c>
    </row>
    <row r="451" spans="1:27" x14ac:dyDescent="0.3">
      <c r="A451" s="78" t="str">
        <f t="shared" si="72"/>
        <v/>
      </c>
      <c r="B451" s="78" t="str">
        <f t="shared" si="73"/>
        <v/>
      </c>
      <c r="C451" s="1">
        <v>450</v>
      </c>
      <c r="E451" s="73"/>
      <c r="F451" t="str">
        <f>IF(D451="","",VLOOKUP(D451,ENTRANTS!$A$1:$H$1000,2,0))</f>
        <v/>
      </c>
      <c r="G451" t="str">
        <f>IF(D451="","",VLOOKUP(D451,ENTRANTS!$A$1:$H$1000,3,0))</f>
        <v/>
      </c>
      <c r="H451" s="1" t="str">
        <f>IF(D451="","",LEFT(VLOOKUP(D451,ENTRANTS!$A$1:$H$1000,5,0),1))</f>
        <v/>
      </c>
      <c r="I451" s="1" t="str">
        <f>IF(D451="","",COUNTIF($H$2:H451,H451))</f>
        <v/>
      </c>
      <c r="J451" s="1" t="str">
        <f>IF(D451="","",VLOOKUP(D451,ENTRANTS!$A$1:$H$1000,4,0))</f>
        <v/>
      </c>
      <c r="K451" s="1" t="str">
        <f>IF(D451="","",COUNTIF($J$2:J451,J451))</f>
        <v/>
      </c>
      <c r="L451" t="str">
        <f>IF(D451="","",VLOOKUP(D451,ENTRANTS!$A$1:$H$1000,6,0))</f>
        <v/>
      </c>
      <c r="M451" s="99" t="str">
        <f t="shared" ref="M451:M514" si="76">IF(D451&lt;1,"",IF(COUNTIF($D$2:$D$501,D451)=1,"","DUPLICATE"))</f>
        <v/>
      </c>
      <c r="N451" s="38"/>
      <c r="O451" s="5" t="str">
        <f t="shared" ref="O451:O514" si="77">IF(D451="","",CONCATENATE(H451," ",L451))</f>
        <v/>
      </c>
      <c r="P451" s="6" t="str">
        <f>IF(D451="","",COUNTIF($O$2:O451,O451))</f>
        <v/>
      </c>
      <c r="Q451" s="7" t="str">
        <f t="shared" si="70"/>
        <v/>
      </c>
      <c r="R451" s="42" t="str">
        <f>IF(AND(P451=4,H451="M",NOT(L451="Unattached")),SUMIF(O$2:O451,O451,I$2:I451),"")</f>
        <v/>
      </c>
      <c r="S451" s="7" t="str">
        <f t="shared" si="71"/>
        <v/>
      </c>
      <c r="T451" s="42" t="str">
        <f>IF(AND(P451=3,H451="F",NOT(L451="Unattached")),SUMIF(O$2:O451,O451,I$2:I451),"")</f>
        <v/>
      </c>
      <c r="U451" s="8" t="str">
        <f t="shared" si="74"/>
        <v/>
      </c>
      <c r="V451" s="8" t="str">
        <f t="shared" ref="V451:V514" si="78">IF(U451="","",IF(H451="M",CONCATENATE(U451," (",X451,", ",Y451,", ",Z451,", ",AA451,")"),CONCATENATE(U451," (",X451,", ",Y451,", ",Z451,")")))</f>
        <v/>
      </c>
      <c r="W451" s="40" t="str">
        <f t="shared" si="75"/>
        <v xml:space="preserve"> </v>
      </c>
      <c r="X451" s="40" t="str">
        <f>IF(H451="M",IF(P451&lt;&gt;4,"",VLOOKUP(CONCATENATE(O451," ",(P451-3)),$W$2:AA451,5,0)),IF(P451&lt;&gt;3,"",VLOOKUP(CONCATENATE(O451," ",(P451-2)),$W$2:AA451,5,0)))</f>
        <v/>
      </c>
      <c r="Y451" s="40" t="str">
        <f>IF(H451="M",IF(P451&lt;&gt;4,"",VLOOKUP(CONCATENATE(O451," ",(P451-2)),$W$2:AA451,5,0)),IF(P451&lt;&gt;3,"",VLOOKUP(CONCATENATE(O451," ",(P451-1)),$W$2:AA451,5,0)))</f>
        <v/>
      </c>
      <c r="Z451" s="40" t="str">
        <f>IF(H451="M",IF(P451&lt;&gt;4,"",VLOOKUP(CONCATENATE(O451," ",(P451-1)),$W$2:AA451,5,0)),IF(P451&lt;&gt;3,"",VLOOKUP(CONCATENATE(O451," ",(P451)),$W$2:AA451,5,0)))</f>
        <v/>
      </c>
      <c r="AA451" s="40" t="str">
        <f t="shared" ref="AA451:AA514" si="79">IF(AND(L451&lt;&gt;"Unattached",P451&lt;=4),CONCATENATE(F451," ",G451),"")</f>
        <v/>
      </c>
    </row>
    <row r="452" spans="1:27" x14ac:dyDescent="0.3">
      <c r="A452" s="78" t="str">
        <f t="shared" si="72"/>
        <v/>
      </c>
      <c r="B452" s="78" t="str">
        <f t="shared" si="73"/>
        <v/>
      </c>
      <c r="C452" s="1">
        <v>451</v>
      </c>
      <c r="E452" s="73"/>
      <c r="F452" t="str">
        <f>IF(D452="","",VLOOKUP(D452,ENTRANTS!$A$1:$H$1000,2,0))</f>
        <v/>
      </c>
      <c r="G452" t="str">
        <f>IF(D452="","",VLOOKUP(D452,ENTRANTS!$A$1:$H$1000,3,0))</f>
        <v/>
      </c>
      <c r="H452" s="1" t="str">
        <f>IF(D452="","",LEFT(VLOOKUP(D452,ENTRANTS!$A$1:$H$1000,5,0),1))</f>
        <v/>
      </c>
      <c r="I452" s="1" t="str">
        <f>IF(D452="","",COUNTIF($H$2:H452,H452))</f>
        <v/>
      </c>
      <c r="J452" s="1" t="str">
        <f>IF(D452="","",VLOOKUP(D452,ENTRANTS!$A$1:$H$1000,4,0))</f>
        <v/>
      </c>
      <c r="K452" s="1" t="str">
        <f>IF(D452="","",COUNTIF($J$2:J452,J452))</f>
        <v/>
      </c>
      <c r="L452" t="str">
        <f>IF(D452="","",VLOOKUP(D452,ENTRANTS!$A$1:$H$1000,6,0))</f>
        <v/>
      </c>
      <c r="M452" s="99" t="str">
        <f t="shared" si="76"/>
        <v/>
      </c>
      <c r="N452" s="38"/>
      <c r="O452" s="5" t="str">
        <f t="shared" si="77"/>
        <v/>
      </c>
      <c r="P452" s="6" t="str">
        <f>IF(D452="","",COUNTIF($O$2:O452,O452))</f>
        <v/>
      </c>
      <c r="Q452" s="7" t="str">
        <f t="shared" si="70"/>
        <v/>
      </c>
      <c r="R452" s="42" t="str">
        <f>IF(AND(P452=4,H452="M",NOT(L452="Unattached")),SUMIF(O$2:O452,O452,I$2:I452),"")</f>
        <v/>
      </c>
      <c r="S452" s="7" t="str">
        <f t="shared" si="71"/>
        <v/>
      </c>
      <c r="T452" s="42" t="str">
        <f>IF(AND(P452=3,H452="F",NOT(L452="Unattached")),SUMIF(O$2:O452,O452,I$2:I452),"")</f>
        <v/>
      </c>
      <c r="U452" s="8" t="str">
        <f t="shared" si="74"/>
        <v/>
      </c>
      <c r="V452" s="8" t="str">
        <f t="shared" si="78"/>
        <v/>
      </c>
      <c r="W452" s="40" t="str">
        <f t="shared" si="75"/>
        <v xml:space="preserve"> </v>
      </c>
      <c r="X452" s="40" t="str">
        <f>IF(H452="M",IF(P452&lt;&gt;4,"",VLOOKUP(CONCATENATE(O452," ",(P452-3)),$W$2:AA452,5,0)),IF(P452&lt;&gt;3,"",VLOOKUP(CONCATENATE(O452," ",(P452-2)),$W$2:AA452,5,0)))</f>
        <v/>
      </c>
      <c r="Y452" s="40" t="str">
        <f>IF(H452="M",IF(P452&lt;&gt;4,"",VLOOKUP(CONCATENATE(O452," ",(P452-2)),$W$2:AA452,5,0)),IF(P452&lt;&gt;3,"",VLOOKUP(CONCATENATE(O452," ",(P452-1)),$W$2:AA452,5,0)))</f>
        <v/>
      </c>
      <c r="Z452" s="40" t="str">
        <f>IF(H452="M",IF(P452&lt;&gt;4,"",VLOOKUP(CONCATENATE(O452," ",(P452-1)),$W$2:AA452,5,0)),IF(P452&lt;&gt;3,"",VLOOKUP(CONCATENATE(O452," ",(P452)),$W$2:AA452,5,0)))</f>
        <v/>
      </c>
      <c r="AA452" s="40" t="str">
        <f t="shared" si="79"/>
        <v/>
      </c>
    </row>
    <row r="453" spans="1:27" x14ac:dyDescent="0.3">
      <c r="A453" s="78" t="str">
        <f t="shared" si="72"/>
        <v/>
      </c>
      <c r="B453" s="78" t="str">
        <f t="shared" si="73"/>
        <v/>
      </c>
      <c r="C453" s="1">
        <v>452</v>
      </c>
      <c r="E453" s="73"/>
      <c r="F453" t="str">
        <f>IF(D453="","",VLOOKUP(D453,ENTRANTS!$A$1:$H$1000,2,0))</f>
        <v/>
      </c>
      <c r="G453" t="str">
        <f>IF(D453="","",VLOOKUP(D453,ENTRANTS!$A$1:$H$1000,3,0))</f>
        <v/>
      </c>
      <c r="H453" s="1" t="str">
        <f>IF(D453="","",LEFT(VLOOKUP(D453,ENTRANTS!$A$1:$H$1000,5,0),1))</f>
        <v/>
      </c>
      <c r="I453" s="1" t="str">
        <f>IF(D453="","",COUNTIF($H$2:H453,H453))</f>
        <v/>
      </c>
      <c r="J453" s="1" t="str">
        <f>IF(D453="","",VLOOKUP(D453,ENTRANTS!$A$1:$H$1000,4,0))</f>
        <v/>
      </c>
      <c r="K453" s="1" t="str">
        <f>IF(D453="","",COUNTIF($J$2:J453,J453))</f>
        <v/>
      </c>
      <c r="L453" t="str">
        <f>IF(D453="","",VLOOKUP(D453,ENTRANTS!$A$1:$H$1000,6,0))</f>
        <v/>
      </c>
      <c r="M453" s="99" t="str">
        <f t="shared" si="76"/>
        <v/>
      </c>
      <c r="N453" s="38"/>
      <c r="O453" s="5" t="str">
        <f t="shared" si="77"/>
        <v/>
      </c>
      <c r="P453" s="6" t="str">
        <f>IF(D453="","",COUNTIF($O$2:O453,O453))</f>
        <v/>
      </c>
      <c r="Q453" s="7" t="str">
        <f t="shared" si="70"/>
        <v/>
      </c>
      <c r="R453" s="42" t="str">
        <f>IF(AND(P453=4,H453="M",NOT(L453="Unattached")),SUMIF(O$2:O453,O453,I$2:I453),"")</f>
        <v/>
      </c>
      <c r="S453" s="7" t="str">
        <f t="shared" si="71"/>
        <v/>
      </c>
      <c r="T453" s="42" t="str">
        <f>IF(AND(P453=3,H453="F",NOT(L453="Unattached")),SUMIF(O$2:O453,O453,I$2:I453),"")</f>
        <v/>
      </c>
      <c r="U453" s="8" t="str">
        <f t="shared" si="74"/>
        <v/>
      </c>
      <c r="V453" s="8" t="str">
        <f t="shared" si="78"/>
        <v/>
      </c>
      <c r="W453" s="40" t="str">
        <f t="shared" si="75"/>
        <v xml:space="preserve"> </v>
      </c>
      <c r="X453" s="40" t="str">
        <f>IF(H453="M",IF(P453&lt;&gt;4,"",VLOOKUP(CONCATENATE(O453," ",(P453-3)),$W$2:AA453,5,0)),IF(P453&lt;&gt;3,"",VLOOKUP(CONCATENATE(O453," ",(P453-2)),$W$2:AA453,5,0)))</f>
        <v/>
      </c>
      <c r="Y453" s="40" t="str">
        <f>IF(H453="M",IF(P453&lt;&gt;4,"",VLOOKUP(CONCATENATE(O453," ",(P453-2)),$W$2:AA453,5,0)),IF(P453&lt;&gt;3,"",VLOOKUP(CONCATENATE(O453," ",(P453-1)),$W$2:AA453,5,0)))</f>
        <v/>
      </c>
      <c r="Z453" s="40" t="str">
        <f>IF(H453="M",IF(P453&lt;&gt;4,"",VLOOKUP(CONCATENATE(O453," ",(P453-1)),$W$2:AA453,5,0)),IF(P453&lt;&gt;3,"",VLOOKUP(CONCATENATE(O453," ",(P453)),$W$2:AA453,5,0)))</f>
        <v/>
      </c>
      <c r="AA453" s="40" t="str">
        <f t="shared" si="79"/>
        <v/>
      </c>
    </row>
    <row r="454" spans="1:27" x14ac:dyDescent="0.3">
      <c r="A454" s="78" t="str">
        <f t="shared" si="72"/>
        <v/>
      </c>
      <c r="B454" s="78" t="str">
        <f t="shared" si="73"/>
        <v/>
      </c>
      <c r="C454" s="1">
        <v>453</v>
      </c>
      <c r="E454" s="73"/>
      <c r="F454" t="str">
        <f>IF(D454="","",VLOOKUP(D454,ENTRANTS!$A$1:$H$1000,2,0))</f>
        <v/>
      </c>
      <c r="G454" t="str">
        <f>IF(D454="","",VLOOKUP(D454,ENTRANTS!$A$1:$H$1000,3,0))</f>
        <v/>
      </c>
      <c r="H454" s="1" t="str">
        <f>IF(D454="","",LEFT(VLOOKUP(D454,ENTRANTS!$A$1:$H$1000,5,0),1))</f>
        <v/>
      </c>
      <c r="I454" s="1" t="str">
        <f>IF(D454="","",COUNTIF($H$2:H454,H454))</f>
        <v/>
      </c>
      <c r="J454" s="1" t="str">
        <f>IF(D454="","",VLOOKUP(D454,ENTRANTS!$A$1:$H$1000,4,0))</f>
        <v/>
      </c>
      <c r="K454" s="1" t="str">
        <f>IF(D454="","",COUNTIF($J$2:J454,J454))</f>
        <v/>
      </c>
      <c r="L454" t="str">
        <f>IF(D454="","",VLOOKUP(D454,ENTRANTS!$A$1:$H$1000,6,0))</f>
        <v/>
      </c>
      <c r="M454" s="99" t="str">
        <f t="shared" si="76"/>
        <v/>
      </c>
      <c r="N454" s="38"/>
      <c r="O454" s="5" t="str">
        <f t="shared" si="77"/>
        <v/>
      </c>
      <c r="P454" s="6" t="str">
        <f>IF(D454="","",COUNTIF($O$2:O454,O454))</f>
        <v/>
      </c>
      <c r="Q454" s="7" t="str">
        <f t="shared" si="70"/>
        <v/>
      </c>
      <c r="R454" s="42" t="str">
        <f>IF(AND(P454=4,H454="M",NOT(L454="Unattached")),SUMIF(O$2:O454,O454,I$2:I454),"")</f>
        <v/>
      </c>
      <c r="S454" s="7" t="str">
        <f t="shared" si="71"/>
        <v/>
      </c>
      <c r="T454" s="42" t="str">
        <f>IF(AND(P454=3,H454="F",NOT(L454="Unattached")),SUMIF(O$2:O454,O454,I$2:I454),"")</f>
        <v/>
      </c>
      <c r="U454" s="8" t="str">
        <f t="shared" si="74"/>
        <v/>
      </c>
      <c r="V454" s="8" t="str">
        <f t="shared" si="78"/>
        <v/>
      </c>
      <c r="W454" s="40" t="str">
        <f t="shared" si="75"/>
        <v xml:space="preserve"> </v>
      </c>
      <c r="X454" s="40" t="str">
        <f>IF(H454="M",IF(P454&lt;&gt;4,"",VLOOKUP(CONCATENATE(O454," ",(P454-3)),$W$2:AA454,5,0)),IF(P454&lt;&gt;3,"",VLOOKUP(CONCATENATE(O454," ",(P454-2)),$W$2:AA454,5,0)))</f>
        <v/>
      </c>
      <c r="Y454" s="40" t="str">
        <f>IF(H454="M",IF(P454&lt;&gt;4,"",VLOOKUP(CONCATENATE(O454," ",(P454-2)),$W$2:AA454,5,0)),IF(P454&lt;&gt;3,"",VLOOKUP(CONCATENATE(O454," ",(P454-1)),$W$2:AA454,5,0)))</f>
        <v/>
      </c>
      <c r="Z454" s="40" t="str">
        <f>IF(H454="M",IF(P454&lt;&gt;4,"",VLOOKUP(CONCATENATE(O454," ",(P454-1)),$W$2:AA454,5,0)),IF(P454&lt;&gt;3,"",VLOOKUP(CONCATENATE(O454," ",(P454)),$W$2:AA454,5,0)))</f>
        <v/>
      </c>
      <c r="AA454" s="40" t="str">
        <f t="shared" si="79"/>
        <v/>
      </c>
    </row>
    <row r="455" spans="1:27" x14ac:dyDescent="0.3">
      <c r="A455" s="78" t="str">
        <f t="shared" si="72"/>
        <v/>
      </c>
      <c r="B455" s="78" t="str">
        <f t="shared" si="73"/>
        <v/>
      </c>
      <c r="C455" s="1">
        <v>454</v>
      </c>
      <c r="E455" s="73"/>
      <c r="F455" t="str">
        <f>IF(D455="","",VLOOKUP(D455,ENTRANTS!$A$1:$H$1000,2,0))</f>
        <v/>
      </c>
      <c r="G455" t="str">
        <f>IF(D455="","",VLOOKUP(D455,ENTRANTS!$A$1:$H$1000,3,0))</f>
        <v/>
      </c>
      <c r="H455" s="1" t="str">
        <f>IF(D455="","",LEFT(VLOOKUP(D455,ENTRANTS!$A$1:$H$1000,5,0),1))</f>
        <v/>
      </c>
      <c r="I455" s="1" t="str">
        <f>IF(D455="","",COUNTIF($H$2:H455,H455))</f>
        <v/>
      </c>
      <c r="J455" s="1" t="str">
        <f>IF(D455="","",VLOOKUP(D455,ENTRANTS!$A$1:$H$1000,4,0))</f>
        <v/>
      </c>
      <c r="K455" s="1" t="str">
        <f>IF(D455="","",COUNTIF($J$2:J455,J455))</f>
        <v/>
      </c>
      <c r="L455" t="str">
        <f>IF(D455="","",VLOOKUP(D455,ENTRANTS!$A$1:$H$1000,6,0))</f>
        <v/>
      </c>
      <c r="M455" s="99" t="str">
        <f t="shared" si="76"/>
        <v/>
      </c>
      <c r="N455" s="38"/>
      <c r="O455" s="5" t="str">
        <f t="shared" si="77"/>
        <v/>
      </c>
      <c r="P455" s="6" t="str">
        <f>IF(D455="","",COUNTIF($O$2:O455,O455))</f>
        <v/>
      </c>
      <c r="Q455" s="7" t="str">
        <f t="shared" si="70"/>
        <v/>
      </c>
      <c r="R455" s="42" t="str">
        <f>IF(AND(P455=4,H455="M",NOT(L455="Unattached")),SUMIF(O$2:O455,O455,I$2:I455),"")</f>
        <v/>
      </c>
      <c r="S455" s="7" t="str">
        <f t="shared" si="71"/>
        <v/>
      </c>
      <c r="T455" s="42" t="str">
        <f>IF(AND(P455=3,H455="F",NOT(L455="Unattached")),SUMIF(O$2:O455,O455,I$2:I455),"")</f>
        <v/>
      </c>
      <c r="U455" s="8" t="str">
        <f t="shared" si="74"/>
        <v/>
      </c>
      <c r="V455" s="8" t="str">
        <f t="shared" si="78"/>
        <v/>
      </c>
      <c r="W455" s="40" t="str">
        <f t="shared" si="75"/>
        <v xml:space="preserve"> </v>
      </c>
      <c r="X455" s="40" t="str">
        <f>IF(H455="M",IF(P455&lt;&gt;4,"",VLOOKUP(CONCATENATE(O455," ",(P455-3)),$W$2:AA455,5,0)),IF(P455&lt;&gt;3,"",VLOOKUP(CONCATENATE(O455," ",(P455-2)),$W$2:AA455,5,0)))</f>
        <v/>
      </c>
      <c r="Y455" s="40" t="str">
        <f>IF(H455="M",IF(P455&lt;&gt;4,"",VLOOKUP(CONCATENATE(O455," ",(P455-2)),$W$2:AA455,5,0)),IF(P455&lt;&gt;3,"",VLOOKUP(CONCATENATE(O455," ",(P455-1)),$W$2:AA455,5,0)))</f>
        <v/>
      </c>
      <c r="Z455" s="40" t="str">
        <f>IF(H455="M",IF(P455&lt;&gt;4,"",VLOOKUP(CONCATENATE(O455," ",(P455-1)),$W$2:AA455,5,0)),IF(P455&lt;&gt;3,"",VLOOKUP(CONCATENATE(O455," ",(P455)),$W$2:AA455,5,0)))</f>
        <v/>
      </c>
      <c r="AA455" s="40" t="str">
        <f t="shared" si="79"/>
        <v/>
      </c>
    </row>
    <row r="456" spans="1:27" x14ac:dyDescent="0.3">
      <c r="A456" s="78" t="str">
        <f t="shared" si="72"/>
        <v/>
      </c>
      <c r="B456" s="78" t="str">
        <f t="shared" si="73"/>
        <v/>
      </c>
      <c r="C456" s="1">
        <v>455</v>
      </c>
      <c r="E456" s="73"/>
      <c r="F456" t="str">
        <f>IF(D456="","",VLOOKUP(D456,ENTRANTS!$A$1:$H$1000,2,0))</f>
        <v/>
      </c>
      <c r="G456" t="str">
        <f>IF(D456="","",VLOOKUP(D456,ENTRANTS!$A$1:$H$1000,3,0))</f>
        <v/>
      </c>
      <c r="H456" s="1" t="str">
        <f>IF(D456="","",LEFT(VLOOKUP(D456,ENTRANTS!$A$1:$H$1000,5,0),1))</f>
        <v/>
      </c>
      <c r="I456" s="1" t="str">
        <f>IF(D456="","",COUNTIF($H$2:H456,H456))</f>
        <v/>
      </c>
      <c r="J456" s="1" t="str">
        <f>IF(D456="","",VLOOKUP(D456,ENTRANTS!$A$1:$H$1000,4,0))</f>
        <v/>
      </c>
      <c r="K456" s="1" t="str">
        <f>IF(D456="","",COUNTIF($J$2:J456,J456))</f>
        <v/>
      </c>
      <c r="L456" t="str">
        <f>IF(D456="","",VLOOKUP(D456,ENTRANTS!$A$1:$H$1000,6,0))</f>
        <v/>
      </c>
      <c r="M456" s="99" t="str">
        <f t="shared" si="76"/>
        <v/>
      </c>
      <c r="N456" s="38"/>
      <c r="O456" s="5" t="str">
        <f t="shared" si="77"/>
        <v/>
      </c>
      <c r="P456" s="6" t="str">
        <f>IF(D456="","",COUNTIF($O$2:O456,O456))</f>
        <v/>
      </c>
      <c r="Q456" s="7" t="str">
        <f t="shared" si="70"/>
        <v/>
      </c>
      <c r="R456" s="42" t="str">
        <f>IF(AND(P456=4,H456="M",NOT(L456="Unattached")),SUMIF(O$2:O456,O456,I$2:I456),"")</f>
        <v/>
      </c>
      <c r="S456" s="7" t="str">
        <f t="shared" si="71"/>
        <v/>
      </c>
      <c r="T456" s="42" t="str">
        <f>IF(AND(P456=3,H456="F",NOT(L456="Unattached")),SUMIF(O$2:O456,O456,I$2:I456),"")</f>
        <v/>
      </c>
      <c r="U456" s="8" t="str">
        <f t="shared" si="74"/>
        <v/>
      </c>
      <c r="V456" s="8" t="str">
        <f t="shared" si="78"/>
        <v/>
      </c>
      <c r="W456" s="40" t="str">
        <f t="shared" si="75"/>
        <v xml:space="preserve"> </v>
      </c>
      <c r="X456" s="40" t="str">
        <f>IF(H456="M",IF(P456&lt;&gt;4,"",VLOOKUP(CONCATENATE(O456," ",(P456-3)),$W$2:AA456,5,0)),IF(P456&lt;&gt;3,"",VLOOKUP(CONCATENATE(O456," ",(P456-2)),$W$2:AA456,5,0)))</f>
        <v/>
      </c>
      <c r="Y456" s="40" t="str">
        <f>IF(H456="M",IF(P456&lt;&gt;4,"",VLOOKUP(CONCATENATE(O456," ",(P456-2)),$W$2:AA456,5,0)),IF(P456&lt;&gt;3,"",VLOOKUP(CONCATENATE(O456," ",(P456-1)),$W$2:AA456,5,0)))</f>
        <v/>
      </c>
      <c r="Z456" s="40" t="str">
        <f>IF(H456="M",IF(P456&lt;&gt;4,"",VLOOKUP(CONCATENATE(O456," ",(P456-1)),$W$2:AA456,5,0)),IF(P456&lt;&gt;3,"",VLOOKUP(CONCATENATE(O456," ",(P456)),$W$2:AA456,5,0)))</f>
        <v/>
      </c>
      <c r="AA456" s="40" t="str">
        <f t="shared" si="79"/>
        <v/>
      </c>
    </row>
    <row r="457" spans="1:27" x14ac:dyDescent="0.3">
      <c r="A457" s="78" t="str">
        <f t="shared" si="72"/>
        <v/>
      </c>
      <c r="B457" s="78" t="str">
        <f t="shared" si="73"/>
        <v/>
      </c>
      <c r="C457" s="1">
        <v>456</v>
      </c>
      <c r="E457" s="73"/>
      <c r="F457" t="str">
        <f>IF(D457="","",VLOOKUP(D457,ENTRANTS!$A$1:$H$1000,2,0))</f>
        <v/>
      </c>
      <c r="G457" t="str">
        <f>IF(D457="","",VLOOKUP(D457,ENTRANTS!$A$1:$H$1000,3,0))</f>
        <v/>
      </c>
      <c r="H457" s="1" t="str">
        <f>IF(D457="","",LEFT(VLOOKUP(D457,ENTRANTS!$A$1:$H$1000,5,0),1))</f>
        <v/>
      </c>
      <c r="I457" s="1" t="str">
        <f>IF(D457="","",COUNTIF($H$2:H457,H457))</f>
        <v/>
      </c>
      <c r="J457" s="1" t="str">
        <f>IF(D457="","",VLOOKUP(D457,ENTRANTS!$A$1:$H$1000,4,0))</f>
        <v/>
      </c>
      <c r="K457" s="1" t="str">
        <f>IF(D457="","",COUNTIF($J$2:J457,J457))</f>
        <v/>
      </c>
      <c r="L457" t="str">
        <f>IF(D457="","",VLOOKUP(D457,ENTRANTS!$A$1:$H$1000,6,0))</f>
        <v/>
      </c>
      <c r="M457" s="99" t="str">
        <f t="shared" si="76"/>
        <v/>
      </c>
      <c r="N457" s="38"/>
      <c r="O457" s="5" t="str">
        <f t="shared" si="77"/>
        <v/>
      </c>
      <c r="P457" s="6" t="str">
        <f>IF(D457="","",COUNTIF($O$2:O457,O457))</f>
        <v/>
      </c>
      <c r="Q457" s="7" t="str">
        <f t="shared" si="70"/>
        <v/>
      </c>
      <c r="R457" s="42" t="str">
        <f>IF(AND(P457=4,H457="M",NOT(L457="Unattached")),SUMIF(O$2:O457,O457,I$2:I457),"")</f>
        <v/>
      </c>
      <c r="S457" s="7" t="str">
        <f t="shared" si="71"/>
        <v/>
      </c>
      <c r="T457" s="42" t="str">
        <f>IF(AND(P457=3,H457="F",NOT(L457="Unattached")),SUMIF(O$2:O457,O457,I$2:I457),"")</f>
        <v/>
      </c>
      <c r="U457" s="8" t="str">
        <f t="shared" si="74"/>
        <v/>
      </c>
      <c r="V457" s="8" t="str">
        <f t="shared" si="78"/>
        <v/>
      </c>
      <c r="W457" s="40" t="str">
        <f t="shared" si="75"/>
        <v xml:space="preserve"> </v>
      </c>
      <c r="X457" s="40" t="str">
        <f>IF(H457="M",IF(P457&lt;&gt;4,"",VLOOKUP(CONCATENATE(O457," ",(P457-3)),$W$2:AA457,5,0)),IF(P457&lt;&gt;3,"",VLOOKUP(CONCATENATE(O457," ",(P457-2)),$W$2:AA457,5,0)))</f>
        <v/>
      </c>
      <c r="Y457" s="40" t="str">
        <f>IF(H457="M",IF(P457&lt;&gt;4,"",VLOOKUP(CONCATENATE(O457," ",(P457-2)),$W$2:AA457,5,0)),IF(P457&lt;&gt;3,"",VLOOKUP(CONCATENATE(O457," ",(P457-1)),$W$2:AA457,5,0)))</f>
        <v/>
      </c>
      <c r="Z457" s="40" t="str">
        <f>IF(H457="M",IF(P457&lt;&gt;4,"",VLOOKUP(CONCATENATE(O457," ",(P457-1)),$W$2:AA457,5,0)),IF(P457&lt;&gt;3,"",VLOOKUP(CONCATENATE(O457," ",(P457)),$W$2:AA457,5,0)))</f>
        <v/>
      </c>
      <c r="AA457" s="40" t="str">
        <f t="shared" si="79"/>
        <v/>
      </c>
    </row>
    <row r="458" spans="1:27" x14ac:dyDescent="0.3">
      <c r="A458" s="78" t="str">
        <f t="shared" si="72"/>
        <v/>
      </c>
      <c r="B458" s="78" t="str">
        <f t="shared" si="73"/>
        <v/>
      </c>
      <c r="C458" s="1">
        <v>457</v>
      </c>
      <c r="E458" s="73"/>
      <c r="F458" t="str">
        <f>IF(D458="","",VLOOKUP(D458,ENTRANTS!$A$1:$H$1000,2,0))</f>
        <v/>
      </c>
      <c r="G458" t="str">
        <f>IF(D458="","",VLOOKUP(D458,ENTRANTS!$A$1:$H$1000,3,0))</f>
        <v/>
      </c>
      <c r="H458" s="1" t="str">
        <f>IF(D458="","",LEFT(VLOOKUP(D458,ENTRANTS!$A$1:$H$1000,5,0),1))</f>
        <v/>
      </c>
      <c r="I458" s="1" t="str">
        <f>IF(D458="","",COUNTIF($H$2:H458,H458))</f>
        <v/>
      </c>
      <c r="J458" s="1" t="str">
        <f>IF(D458="","",VLOOKUP(D458,ENTRANTS!$A$1:$H$1000,4,0))</f>
        <v/>
      </c>
      <c r="K458" s="1" t="str">
        <f>IF(D458="","",COUNTIF($J$2:J458,J458))</f>
        <v/>
      </c>
      <c r="L458" t="str">
        <f>IF(D458="","",VLOOKUP(D458,ENTRANTS!$A$1:$H$1000,6,0))</f>
        <v/>
      </c>
      <c r="M458" s="99" t="str">
        <f t="shared" si="76"/>
        <v/>
      </c>
      <c r="N458" s="38"/>
      <c r="O458" s="5" t="str">
        <f t="shared" si="77"/>
        <v/>
      </c>
      <c r="P458" s="6" t="str">
        <f>IF(D458="","",COUNTIF($O$2:O458,O458))</f>
        <v/>
      </c>
      <c r="Q458" s="7" t="str">
        <f t="shared" si="70"/>
        <v/>
      </c>
      <c r="R458" s="42" t="str">
        <f>IF(AND(P458=4,H458="M",NOT(L458="Unattached")),SUMIF(O$2:O458,O458,I$2:I458),"")</f>
        <v/>
      </c>
      <c r="S458" s="7" t="str">
        <f t="shared" si="71"/>
        <v/>
      </c>
      <c r="T458" s="42" t="str">
        <f>IF(AND(P458=3,H458="F",NOT(L458="Unattached")),SUMIF(O$2:O458,O458,I$2:I458),"")</f>
        <v/>
      </c>
      <c r="U458" s="8" t="str">
        <f t="shared" si="74"/>
        <v/>
      </c>
      <c r="V458" s="8" t="str">
        <f t="shared" si="78"/>
        <v/>
      </c>
      <c r="W458" s="40" t="str">
        <f t="shared" si="75"/>
        <v xml:space="preserve"> </v>
      </c>
      <c r="X458" s="40" t="str">
        <f>IF(H458="M",IF(P458&lt;&gt;4,"",VLOOKUP(CONCATENATE(O458," ",(P458-3)),$W$2:AA458,5,0)),IF(P458&lt;&gt;3,"",VLOOKUP(CONCATENATE(O458," ",(P458-2)),$W$2:AA458,5,0)))</f>
        <v/>
      </c>
      <c r="Y458" s="40" t="str">
        <f>IF(H458="M",IF(P458&lt;&gt;4,"",VLOOKUP(CONCATENATE(O458," ",(P458-2)),$W$2:AA458,5,0)),IF(P458&lt;&gt;3,"",VLOOKUP(CONCATENATE(O458," ",(P458-1)),$W$2:AA458,5,0)))</f>
        <v/>
      </c>
      <c r="Z458" s="40" t="str">
        <f>IF(H458="M",IF(P458&lt;&gt;4,"",VLOOKUP(CONCATENATE(O458," ",(P458-1)),$W$2:AA458,5,0)),IF(P458&lt;&gt;3,"",VLOOKUP(CONCATENATE(O458," ",(P458)),$W$2:AA458,5,0)))</f>
        <v/>
      </c>
      <c r="AA458" s="40" t="str">
        <f t="shared" si="79"/>
        <v/>
      </c>
    </row>
    <row r="459" spans="1:27" x14ac:dyDescent="0.3">
      <c r="A459" s="78" t="str">
        <f t="shared" si="72"/>
        <v/>
      </c>
      <c r="B459" s="78" t="str">
        <f t="shared" si="73"/>
        <v/>
      </c>
      <c r="C459" s="1">
        <v>458</v>
      </c>
      <c r="E459" s="73"/>
      <c r="F459" t="str">
        <f>IF(D459="","",VLOOKUP(D459,ENTRANTS!$A$1:$H$1000,2,0))</f>
        <v/>
      </c>
      <c r="G459" t="str">
        <f>IF(D459="","",VLOOKUP(D459,ENTRANTS!$A$1:$H$1000,3,0))</f>
        <v/>
      </c>
      <c r="H459" s="1" t="str">
        <f>IF(D459="","",LEFT(VLOOKUP(D459,ENTRANTS!$A$1:$H$1000,5,0),1))</f>
        <v/>
      </c>
      <c r="I459" s="1" t="str">
        <f>IF(D459="","",COUNTIF($H$2:H459,H459))</f>
        <v/>
      </c>
      <c r="J459" s="1" t="str">
        <f>IF(D459="","",VLOOKUP(D459,ENTRANTS!$A$1:$H$1000,4,0))</f>
        <v/>
      </c>
      <c r="K459" s="1" t="str">
        <f>IF(D459="","",COUNTIF($J$2:J459,J459))</f>
        <v/>
      </c>
      <c r="L459" t="str">
        <f>IF(D459="","",VLOOKUP(D459,ENTRANTS!$A$1:$H$1000,6,0))</f>
        <v/>
      </c>
      <c r="M459" s="99" t="str">
        <f t="shared" si="76"/>
        <v/>
      </c>
      <c r="N459" s="38"/>
      <c r="O459" s="5" t="str">
        <f t="shared" si="77"/>
        <v/>
      </c>
      <c r="P459" s="6" t="str">
        <f>IF(D459="","",COUNTIF($O$2:O459,O459))</f>
        <v/>
      </c>
      <c r="Q459" s="7" t="str">
        <f t="shared" si="70"/>
        <v/>
      </c>
      <c r="R459" s="42" t="str">
        <f>IF(AND(P459=4,H459="M",NOT(L459="Unattached")),SUMIF(O$2:O459,O459,I$2:I459),"")</f>
        <v/>
      </c>
      <c r="S459" s="7" t="str">
        <f t="shared" si="71"/>
        <v/>
      </c>
      <c r="T459" s="42" t="str">
        <f>IF(AND(P459=3,H459="F",NOT(L459="Unattached")),SUMIF(O$2:O459,O459,I$2:I459),"")</f>
        <v/>
      </c>
      <c r="U459" s="8" t="str">
        <f t="shared" si="74"/>
        <v/>
      </c>
      <c r="V459" s="8" t="str">
        <f t="shared" si="78"/>
        <v/>
      </c>
      <c r="W459" s="40" t="str">
        <f t="shared" si="75"/>
        <v xml:space="preserve"> </v>
      </c>
      <c r="X459" s="40" t="str">
        <f>IF(H459="M",IF(P459&lt;&gt;4,"",VLOOKUP(CONCATENATE(O459," ",(P459-3)),$W$2:AA459,5,0)),IF(P459&lt;&gt;3,"",VLOOKUP(CONCATENATE(O459," ",(P459-2)),$W$2:AA459,5,0)))</f>
        <v/>
      </c>
      <c r="Y459" s="40" t="str">
        <f>IF(H459="M",IF(P459&lt;&gt;4,"",VLOOKUP(CONCATENATE(O459," ",(P459-2)),$W$2:AA459,5,0)),IF(P459&lt;&gt;3,"",VLOOKUP(CONCATENATE(O459," ",(P459-1)),$W$2:AA459,5,0)))</f>
        <v/>
      </c>
      <c r="Z459" s="40" t="str">
        <f>IF(H459="M",IF(P459&lt;&gt;4,"",VLOOKUP(CONCATENATE(O459," ",(P459-1)),$W$2:AA459,5,0)),IF(P459&lt;&gt;3,"",VLOOKUP(CONCATENATE(O459," ",(P459)),$W$2:AA459,5,0)))</f>
        <v/>
      </c>
      <c r="AA459" s="40" t="str">
        <f t="shared" si="79"/>
        <v/>
      </c>
    </row>
    <row r="460" spans="1:27" x14ac:dyDescent="0.3">
      <c r="A460" s="78" t="str">
        <f t="shared" si="72"/>
        <v/>
      </c>
      <c r="B460" s="78" t="str">
        <f t="shared" si="73"/>
        <v/>
      </c>
      <c r="C460" s="1">
        <v>459</v>
      </c>
      <c r="E460" s="73"/>
      <c r="F460" t="str">
        <f>IF(D460="","",VLOOKUP(D460,ENTRANTS!$A$1:$H$1000,2,0))</f>
        <v/>
      </c>
      <c r="G460" t="str">
        <f>IF(D460="","",VLOOKUP(D460,ENTRANTS!$A$1:$H$1000,3,0))</f>
        <v/>
      </c>
      <c r="H460" s="1" t="str">
        <f>IF(D460="","",LEFT(VLOOKUP(D460,ENTRANTS!$A$1:$H$1000,5,0),1))</f>
        <v/>
      </c>
      <c r="I460" s="1" t="str">
        <f>IF(D460="","",COUNTIF($H$2:H460,H460))</f>
        <v/>
      </c>
      <c r="J460" s="1" t="str">
        <f>IF(D460="","",VLOOKUP(D460,ENTRANTS!$A$1:$H$1000,4,0))</f>
        <v/>
      </c>
      <c r="K460" s="1" t="str">
        <f>IF(D460="","",COUNTIF($J$2:J460,J460))</f>
        <v/>
      </c>
      <c r="L460" t="str">
        <f>IF(D460="","",VLOOKUP(D460,ENTRANTS!$A$1:$H$1000,6,0))</f>
        <v/>
      </c>
      <c r="M460" s="99" t="str">
        <f t="shared" si="76"/>
        <v/>
      </c>
      <c r="N460" s="38"/>
      <c r="O460" s="5" t="str">
        <f t="shared" si="77"/>
        <v/>
      </c>
      <c r="P460" s="6" t="str">
        <f>IF(D460="","",COUNTIF($O$2:O460,O460))</f>
        <v/>
      </c>
      <c r="Q460" s="7" t="str">
        <f t="shared" si="70"/>
        <v/>
      </c>
      <c r="R460" s="42" t="str">
        <f>IF(AND(P460=4,H460="M",NOT(L460="Unattached")),SUMIF(O$2:O460,O460,I$2:I460),"")</f>
        <v/>
      </c>
      <c r="S460" s="7" t="str">
        <f t="shared" si="71"/>
        <v/>
      </c>
      <c r="T460" s="42" t="str">
        <f>IF(AND(P460=3,H460="F",NOT(L460="Unattached")),SUMIF(O$2:O460,O460,I$2:I460),"")</f>
        <v/>
      </c>
      <c r="U460" s="8" t="str">
        <f t="shared" si="74"/>
        <v/>
      </c>
      <c r="V460" s="8" t="str">
        <f t="shared" si="78"/>
        <v/>
      </c>
      <c r="W460" s="40" t="str">
        <f t="shared" si="75"/>
        <v xml:space="preserve"> </v>
      </c>
      <c r="X460" s="40" t="str">
        <f>IF(H460="M",IF(P460&lt;&gt;4,"",VLOOKUP(CONCATENATE(O460," ",(P460-3)),$W$2:AA460,5,0)),IF(P460&lt;&gt;3,"",VLOOKUP(CONCATENATE(O460," ",(P460-2)),$W$2:AA460,5,0)))</f>
        <v/>
      </c>
      <c r="Y460" s="40" t="str">
        <f>IF(H460="M",IF(P460&lt;&gt;4,"",VLOOKUP(CONCATENATE(O460," ",(P460-2)),$W$2:AA460,5,0)),IF(P460&lt;&gt;3,"",VLOOKUP(CONCATENATE(O460," ",(P460-1)),$W$2:AA460,5,0)))</f>
        <v/>
      </c>
      <c r="Z460" s="40" t="str">
        <f>IF(H460="M",IF(P460&lt;&gt;4,"",VLOOKUP(CONCATENATE(O460," ",(P460-1)),$W$2:AA460,5,0)),IF(P460&lt;&gt;3,"",VLOOKUP(CONCATENATE(O460," ",(P460)),$W$2:AA460,5,0)))</f>
        <v/>
      </c>
      <c r="AA460" s="40" t="str">
        <f t="shared" si="79"/>
        <v/>
      </c>
    </row>
    <row r="461" spans="1:27" x14ac:dyDescent="0.3">
      <c r="A461" s="78" t="str">
        <f t="shared" si="72"/>
        <v/>
      </c>
      <c r="B461" s="78" t="str">
        <f t="shared" si="73"/>
        <v/>
      </c>
      <c r="C461" s="1">
        <v>460</v>
      </c>
      <c r="E461" s="73"/>
      <c r="F461" t="str">
        <f>IF(D461="","",VLOOKUP(D461,ENTRANTS!$A$1:$H$1000,2,0))</f>
        <v/>
      </c>
      <c r="G461" t="str">
        <f>IF(D461="","",VLOOKUP(D461,ENTRANTS!$A$1:$H$1000,3,0))</f>
        <v/>
      </c>
      <c r="H461" s="1" t="str">
        <f>IF(D461="","",LEFT(VLOOKUP(D461,ENTRANTS!$A$1:$H$1000,5,0),1))</f>
        <v/>
      </c>
      <c r="I461" s="1" t="str">
        <f>IF(D461="","",COUNTIF($H$2:H461,H461))</f>
        <v/>
      </c>
      <c r="J461" s="1" t="str">
        <f>IF(D461="","",VLOOKUP(D461,ENTRANTS!$A$1:$H$1000,4,0))</f>
        <v/>
      </c>
      <c r="K461" s="1" t="str">
        <f>IF(D461="","",COUNTIF($J$2:J461,J461))</f>
        <v/>
      </c>
      <c r="L461" t="str">
        <f>IF(D461="","",VLOOKUP(D461,ENTRANTS!$A$1:$H$1000,6,0))</f>
        <v/>
      </c>
      <c r="M461" s="99" t="str">
        <f t="shared" si="76"/>
        <v/>
      </c>
      <c r="N461" s="38"/>
      <c r="O461" s="5" t="str">
        <f t="shared" si="77"/>
        <v/>
      </c>
      <c r="P461" s="6" t="str">
        <f>IF(D461="","",COUNTIF($O$2:O461,O461))</f>
        <v/>
      </c>
      <c r="Q461" s="7" t="str">
        <f t="shared" si="70"/>
        <v/>
      </c>
      <c r="R461" s="42" t="str">
        <f>IF(AND(P461=4,H461="M",NOT(L461="Unattached")),SUMIF(O$2:O461,O461,I$2:I461),"")</f>
        <v/>
      </c>
      <c r="S461" s="7" t="str">
        <f t="shared" si="71"/>
        <v/>
      </c>
      <c r="T461" s="42" t="str">
        <f>IF(AND(P461=3,H461="F",NOT(L461="Unattached")),SUMIF(O$2:O461,O461,I$2:I461),"")</f>
        <v/>
      </c>
      <c r="U461" s="8" t="str">
        <f t="shared" si="74"/>
        <v/>
      </c>
      <c r="V461" s="8" t="str">
        <f t="shared" si="78"/>
        <v/>
      </c>
      <c r="W461" s="40" t="str">
        <f t="shared" si="75"/>
        <v xml:space="preserve"> </v>
      </c>
      <c r="X461" s="40" t="str">
        <f>IF(H461="M",IF(P461&lt;&gt;4,"",VLOOKUP(CONCATENATE(O461," ",(P461-3)),$W$2:AA461,5,0)),IF(P461&lt;&gt;3,"",VLOOKUP(CONCATENATE(O461," ",(P461-2)),$W$2:AA461,5,0)))</f>
        <v/>
      </c>
      <c r="Y461" s="40" t="str">
        <f>IF(H461="M",IF(P461&lt;&gt;4,"",VLOOKUP(CONCATENATE(O461," ",(P461-2)),$W$2:AA461,5,0)),IF(P461&lt;&gt;3,"",VLOOKUP(CONCATENATE(O461," ",(P461-1)),$W$2:AA461,5,0)))</f>
        <v/>
      </c>
      <c r="Z461" s="40" t="str">
        <f>IF(H461="M",IF(P461&lt;&gt;4,"",VLOOKUP(CONCATENATE(O461," ",(P461-1)),$W$2:AA461,5,0)),IF(P461&lt;&gt;3,"",VLOOKUP(CONCATENATE(O461," ",(P461)),$W$2:AA461,5,0)))</f>
        <v/>
      </c>
      <c r="AA461" s="40" t="str">
        <f t="shared" si="79"/>
        <v/>
      </c>
    </row>
    <row r="462" spans="1:27" x14ac:dyDescent="0.3">
      <c r="A462" s="78" t="str">
        <f t="shared" si="72"/>
        <v/>
      </c>
      <c r="B462" s="78" t="str">
        <f t="shared" si="73"/>
        <v/>
      </c>
      <c r="C462" s="1">
        <v>461</v>
      </c>
      <c r="E462" s="73"/>
      <c r="F462" t="str">
        <f>IF(D462="","",VLOOKUP(D462,ENTRANTS!$A$1:$H$1000,2,0))</f>
        <v/>
      </c>
      <c r="G462" t="str">
        <f>IF(D462="","",VLOOKUP(D462,ENTRANTS!$A$1:$H$1000,3,0))</f>
        <v/>
      </c>
      <c r="H462" s="1" t="str">
        <f>IF(D462="","",LEFT(VLOOKUP(D462,ENTRANTS!$A$1:$H$1000,5,0),1))</f>
        <v/>
      </c>
      <c r="I462" s="1" t="str">
        <f>IF(D462="","",COUNTIF($H$2:H462,H462))</f>
        <v/>
      </c>
      <c r="J462" s="1" t="str">
        <f>IF(D462="","",VLOOKUP(D462,ENTRANTS!$A$1:$H$1000,4,0))</f>
        <v/>
      </c>
      <c r="K462" s="1" t="str">
        <f>IF(D462="","",COUNTIF($J$2:J462,J462))</f>
        <v/>
      </c>
      <c r="L462" t="str">
        <f>IF(D462="","",VLOOKUP(D462,ENTRANTS!$A$1:$H$1000,6,0))</f>
        <v/>
      </c>
      <c r="M462" s="99" t="str">
        <f t="shared" si="76"/>
        <v/>
      </c>
      <c r="N462" s="38"/>
      <c r="O462" s="5" t="str">
        <f t="shared" si="77"/>
        <v/>
      </c>
      <c r="P462" s="6" t="str">
        <f>IF(D462="","",COUNTIF($O$2:O462,O462))</f>
        <v/>
      </c>
      <c r="Q462" s="7" t="str">
        <f t="shared" si="70"/>
        <v/>
      </c>
      <c r="R462" s="42" t="str">
        <f>IF(AND(P462=4,H462="M",NOT(L462="Unattached")),SUMIF(O$2:O462,O462,I$2:I462),"")</f>
        <v/>
      </c>
      <c r="S462" s="7" t="str">
        <f t="shared" si="71"/>
        <v/>
      </c>
      <c r="T462" s="42" t="str">
        <f>IF(AND(P462=3,H462="F",NOT(L462="Unattached")),SUMIF(O$2:O462,O462,I$2:I462),"")</f>
        <v/>
      </c>
      <c r="U462" s="8" t="str">
        <f t="shared" si="74"/>
        <v/>
      </c>
      <c r="V462" s="8" t="str">
        <f t="shared" si="78"/>
        <v/>
      </c>
      <c r="W462" s="40" t="str">
        <f t="shared" si="75"/>
        <v xml:space="preserve"> </v>
      </c>
      <c r="X462" s="40" t="str">
        <f>IF(H462="M",IF(P462&lt;&gt;4,"",VLOOKUP(CONCATENATE(O462," ",(P462-3)),$W$2:AA462,5,0)),IF(P462&lt;&gt;3,"",VLOOKUP(CONCATENATE(O462," ",(P462-2)),$W$2:AA462,5,0)))</f>
        <v/>
      </c>
      <c r="Y462" s="40" t="str">
        <f>IF(H462="M",IF(P462&lt;&gt;4,"",VLOOKUP(CONCATENATE(O462," ",(P462-2)),$W$2:AA462,5,0)),IF(P462&lt;&gt;3,"",VLOOKUP(CONCATENATE(O462," ",(P462-1)),$W$2:AA462,5,0)))</f>
        <v/>
      </c>
      <c r="Z462" s="40" t="str">
        <f>IF(H462="M",IF(P462&lt;&gt;4,"",VLOOKUP(CONCATENATE(O462," ",(P462-1)),$W$2:AA462,5,0)),IF(P462&lt;&gt;3,"",VLOOKUP(CONCATENATE(O462," ",(P462)),$W$2:AA462,5,0)))</f>
        <v/>
      </c>
      <c r="AA462" s="40" t="str">
        <f t="shared" si="79"/>
        <v/>
      </c>
    </row>
    <row r="463" spans="1:27" x14ac:dyDescent="0.3">
      <c r="A463" s="78" t="str">
        <f t="shared" si="72"/>
        <v/>
      </c>
      <c r="B463" s="78" t="str">
        <f t="shared" si="73"/>
        <v/>
      </c>
      <c r="C463" s="1">
        <v>462</v>
      </c>
      <c r="E463" s="73"/>
      <c r="F463" t="str">
        <f>IF(D463="","",VLOOKUP(D463,ENTRANTS!$A$1:$H$1000,2,0))</f>
        <v/>
      </c>
      <c r="G463" t="str">
        <f>IF(D463="","",VLOOKUP(D463,ENTRANTS!$A$1:$H$1000,3,0))</f>
        <v/>
      </c>
      <c r="H463" s="1" t="str">
        <f>IF(D463="","",LEFT(VLOOKUP(D463,ENTRANTS!$A$1:$H$1000,5,0),1))</f>
        <v/>
      </c>
      <c r="I463" s="1" t="str">
        <f>IF(D463="","",COUNTIF($H$2:H463,H463))</f>
        <v/>
      </c>
      <c r="J463" s="1" t="str">
        <f>IF(D463="","",VLOOKUP(D463,ENTRANTS!$A$1:$H$1000,4,0))</f>
        <v/>
      </c>
      <c r="K463" s="1" t="str">
        <f>IF(D463="","",COUNTIF($J$2:J463,J463))</f>
        <v/>
      </c>
      <c r="L463" t="str">
        <f>IF(D463="","",VLOOKUP(D463,ENTRANTS!$A$1:$H$1000,6,0))</f>
        <v/>
      </c>
      <c r="M463" s="99" t="str">
        <f t="shared" si="76"/>
        <v/>
      </c>
      <c r="N463" s="38"/>
      <c r="O463" s="5" t="str">
        <f t="shared" si="77"/>
        <v/>
      </c>
      <c r="P463" s="6" t="str">
        <f>IF(D463="","",COUNTIF($O$2:O463,O463))</f>
        <v/>
      </c>
      <c r="Q463" s="7" t="str">
        <f t="shared" si="70"/>
        <v/>
      </c>
      <c r="R463" s="42" t="str">
        <f>IF(AND(P463=4,H463="M",NOT(L463="Unattached")),SUMIF(O$2:O463,O463,I$2:I463),"")</f>
        <v/>
      </c>
      <c r="S463" s="7" t="str">
        <f t="shared" si="71"/>
        <v/>
      </c>
      <c r="T463" s="42" t="str">
        <f>IF(AND(P463=3,H463="F",NOT(L463="Unattached")),SUMIF(O$2:O463,O463,I$2:I463),"")</f>
        <v/>
      </c>
      <c r="U463" s="8" t="str">
        <f t="shared" si="74"/>
        <v/>
      </c>
      <c r="V463" s="8" t="str">
        <f t="shared" si="78"/>
        <v/>
      </c>
      <c r="W463" s="40" t="str">
        <f t="shared" si="75"/>
        <v xml:space="preserve"> </v>
      </c>
      <c r="X463" s="40" t="str">
        <f>IF(H463="M",IF(P463&lt;&gt;4,"",VLOOKUP(CONCATENATE(O463," ",(P463-3)),$W$2:AA463,5,0)),IF(P463&lt;&gt;3,"",VLOOKUP(CONCATENATE(O463," ",(P463-2)),$W$2:AA463,5,0)))</f>
        <v/>
      </c>
      <c r="Y463" s="40" t="str">
        <f>IF(H463="M",IF(P463&lt;&gt;4,"",VLOOKUP(CONCATENATE(O463," ",(P463-2)),$W$2:AA463,5,0)),IF(P463&lt;&gt;3,"",VLOOKUP(CONCATENATE(O463," ",(P463-1)),$W$2:AA463,5,0)))</f>
        <v/>
      </c>
      <c r="Z463" s="40" t="str">
        <f>IF(H463="M",IF(P463&lt;&gt;4,"",VLOOKUP(CONCATENATE(O463," ",(P463-1)),$W$2:AA463,5,0)),IF(P463&lt;&gt;3,"",VLOOKUP(CONCATENATE(O463," ",(P463)),$W$2:AA463,5,0)))</f>
        <v/>
      </c>
      <c r="AA463" s="40" t="str">
        <f t="shared" si="79"/>
        <v/>
      </c>
    </row>
    <row r="464" spans="1:27" x14ac:dyDescent="0.3">
      <c r="A464" s="78" t="str">
        <f t="shared" si="72"/>
        <v/>
      </c>
      <c r="B464" s="78" t="str">
        <f t="shared" si="73"/>
        <v/>
      </c>
      <c r="C464" s="1">
        <v>463</v>
      </c>
      <c r="E464" s="73"/>
      <c r="F464" t="str">
        <f>IF(D464="","",VLOOKUP(D464,ENTRANTS!$A$1:$H$1000,2,0))</f>
        <v/>
      </c>
      <c r="G464" t="str">
        <f>IF(D464="","",VLOOKUP(D464,ENTRANTS!$A$1:$H$1000,3,0))</f>
        <v/>
      </c>
      <c r="H464" s="1" t="str">
        <f>IF(D464="","",LEFT(VLOOKUP(D464,ENTRANTS!$A$1:$H$1000,5,0),1))</f>
        <v/>
      </c>
      <c r="I464" s="1" t="str">
        <f>IF(D464="","",COUNTIF($H$2:H464,H464))</f>
        <v/>
      </c>
      <c r="J464" s="1" t="str">
        <f>IF(D464="","",VLOOKUP(D464,ENTRANTS!$A$1:$H$1000,4,0))</f>
        <v/>
      </c>
      <c r="K464" s="1" t="str">
        <f>IF(D464="","",COUNTIF($J$2:J464,J464))</f>
        <v/>
      </c>
      <c r="L464" t="str">
        <f>IF(D464="","",VLOOKUP(D464,ENTRANTS!$A$1:$H$1000,6,0))</f>
        <v/>
      </c>
      <c r="M464" s="99" t="str">
        <f t="shared" si="76"/>
        <v/>
      </c>
      <c r="N464" s="38"/>
      <c r="O464" s="5" t="str">
        <f t="shared" si="77"/>
        <v/>
      </c>
      <c r="P464" s="6" t="str">
        <f>IF(D464="","",COUNTIF($O$2:O464,O464))</f>
        <v/>
      </c>
      <c r="Q464" s="7" t="str">
        <f t="shared" si="70"/>
        <v/>
      </c>
      <c r="R464" s="42" t="str">
        <f>IF(AND(P464=4,H464="M",NOT(L464="Unattached")),SUMIF(O$2:O464,O464,I$2:I464),"")</f>
        <v/>
      </c>
      <c r="S464" s="7" t="str">
        <f t="shared" si="71"/>
        <v/>
      </c>
      <c r="T464" s="42" t="str">
        <f>IF(AND(P464=3,H464="F",NOT(L464="Unattached")),SUMIF(O$2:O464,O464,I$2:I464),"")</f>
        <v/>
      </c>
      <c r="U464" s="8" t="str">
        <f t="shared" si="74"/>
        <v/>
      </c>
      <c r="V464" s="8" t="str">
        <f t="shared" si="78"/>
        <v/>
      </c>
      <c r="W464" s="40" t="str">
        <f t="shared" si="75"/>
        <v xml:space="preserve"> </v>
      </c>
      <c r="X464" s="40" t="str">
        <f>IF(H464="M",IF(P464&lt;&gt;4,"",VLOOKUP(CONCATENATE(O464," ",(P464-3)),$W$2:AA464,5,0)),IF(P464&lt;&gt;3,"",VLOOKUP(CONCATENATE(O464," ",(P464-2)),$W$2:AA464,5,0)))</f>
        <v/>
      </c>
      <c r="Y464" s="40" t="str">
        <f>IF(H464="M",IF(P464&lt;&gt;4,"",VLOOKUP(CONCATENATE(O464," ",(P464-2)),$W$2:AA464,5,0)),IF(P464&lt;&gt;3,"",VLOOKUP(CONCATENATE(O464," ",(P464-1)),$W$2:AA464,5,0)))</f>
        <v/>
      </c>
      <c r="Z464" s="40" t="str">
        <f>IF(H464="M",IF(P464&lt;&gt;4,"",VLOOKUP(CONCATENATE(O464," ",(P464-1)),$W$2:AA464,5,0)),IF(P464&lt;&gt;3,"",VLOOKUP(CONCATENATE(O464," ",(P464)),$W$2:AA464,5,0)))</f>
        <v/>
      </c>
      <c r="AA464" s="40" t="str">
        <f t="shared" si="79"/>
        <v/>
      </c>
    </row>
    <row r="465" spans="1:27" x14ac:dyDescent="0.3">
      <c r="A465" s="78" t="str">
        <f t="shared" si="72"/>
        <v/>
      </c>
      <c r="B465" s="78" t="str">
        <f t="shared" si="73"/>
        <v/>
      </c>
      <c r="C465" s="1">
        <v>464</v>
      </c>
      <c r="E465" s="73"/>
      <c r="F465" t="str">
        <f>IF(D465="","",VLOOKUP(D465,ENTRANTS!$A$1:$H$1000,2,0))</f>
        <v/>
      </c>
      <c r="G465" t="str">
        <f>IF(D465="","",VLOOKUP(D465,ENTRANTS!$A$1:$H$1000,3,0))</f>
        <v/>
      </c>
      <c r="H465" s="1" t="str">
        <f>IF(D465="","",LEFT(VLOOKUP(D465,ENTRANTS!$A$1:$H$1000,5,0),1))</f>
        <v/>
      </c>
      <c r="I465" s="1" t="str">
        <f>IF(D465="","",COUNTIF($H$2:H465,H465))</f>
        <v/>
      </c>
      <c r="J465" s="1" t="str">
        <f>IF(D465="","",VLOOKUP(D465,ENTRANTS!$A$1:$H$1000,4,0))</f>
        <v/>
      </c>
      <c r="K465" s="1" t="str">
        <f>IF(D465="","",COUNTIF($J$2:J465,J465))</f>
        <v/>
      </c>
      <c r="L465" t="str">
        <f>IF(D465="","",VLOOKUP(D465,ENTRANTS!$A$1:$H$1000,6,0))</f>
        <v/>
      </c>
      <c r="M465" s="99" t="str">
        <f t="shared" si="76"/>
        <v/>
      </c>
      <c r="N465" s="38"/>
      <c r="O465" s="5" t="str">
        <f t="shared" si="77"/>
        <v/>
      </c>
      <c r="P465" s="6" t="str">
        <f>IF(D465="","",COUNTIF($O$2:O465,O465))</f>
        <v/>
      </c>
      <c r="Q465" s="7" t="str">
        <f t="shared" si="70"/>
        <v/>
      </c>
      <c r="R465" s="42" t="str">
        <f>IF(AND(P465=4,H465="M",NOT(L465="Unattached")),SUMIF(O$2:O465,O465,I$2:I465),"")</f>
        <v/>
      </c>
      <c r="S465" s="7" t="str">
        <f t="shared" si="71"/>
        <v/>
      </c>
      <c r="T465" s="42" t="str">
        <f>IF(AND(P465=3,H465="F",NOT(L465="Unattached")),SUMIF(O$2:O465,O465,I$2:I465),"")</f>
        <v/>
      </c>
      <c r="U465" s="8" t="str">
        <f t="shared" si="74"/>
        <v/>
      </c>
      <c r="V465" s="8" t="str">
        <f t="shared" si="78"/>
        <v/>
      </c>
      <c r="W465" s="40" t="str">
        <f t="shared" si="75"/>
        <v xml:space="preserve"> </v>
      </c>
      <c r="X465" s="40" t="str">
        <f>IF(H465="M",IF(P465&lt;&gt;4,"",VLOOKUP(CONCATENATE(O465," ",(P465-3)),$W$2:AA465,5,0)),IF(P465&lt;&gt;3,"",VLOOKUP(CONCATENATE(O465," ",(P465-2)),$W$2:AA465,5,0)))</f>
        <v/>
      </c>
      <c r="Y465" s="40" t="str">
        <f>IF(H465="M",IF(P465&lt;&gt;4,"",VLOOKUP(CONCATENATE(O465," ",(P465-2)),$W$2:AA465,5,0)),IF(P465&lt;&gt;3,"",VLOOKUP(CONCATENATE(O465," ",(P465-1)),$W$2:AA465,5,0)))</f>
        <v/>
      </c>
      <c r="Z465" s="40" t="str">
        <f>IF(H465="M",IF(P465&lt;&gt;4,"",VLOOKUP(CONCATENATE(O465," ",(P465-1)),$W$2:AA465,5,0)),IF(P465&lt;&gt;3,"",VLOOKUP(CONCATENATE(O465," ",(P465)),$W$2:AA465,5,0)))</f>
        <v/>
      </c>
      <c r="AA465" s="40" t="str">
        <f t="shared" si="79"/>
        <v/>
      </c>
    </row>
    <row r="466" spans="1:27" x14ac:dyDescent="0.3">
      <c r="A466" s="78" t="str">
        <f t="shared" si="72"/>
        <v/>
      </c>
      <c r="B466" s="78" t="str">
        <f t="shared" si="73"/>
        <v/>
      </c>
      <c r="C466" s="1">
        <v>465</v>
      </c>
      <c r="E466" s="73"/>
      <c r="F466" t="str">
        <f>IF(D466="","",VLOOKUP(D466,ENTRANTS!$A$1:$H$1000,2,0))</f>
        <v/>
      </c>
      <c r="G466" t="str">
        <f>IF(D466="","",VLOOKUP(D466,ENTRANTS!$A$1:$H$1000,3,0))</f>
        <v/>
      </c>
      <c r="H466" s="1" t="str">
        <f>IF(D466="","",LEFT(VLOOKUP(D466,ENTRANTS!$A$1:$H$1000,5,0),1))</f>
        <v/>
      </c>
      <c r="I466" s="1" t="str">
        <f>IF(D466="","",COUNTIF($H$2:H466,H466))</f>
        <v/>
      </c>
      <c r="J466" s="1" t="str">
        <f>IF(D466="","",VLOOKUP(D466,ENTRANTS!$A$1:$H$1000,4,0))</f>
        <v/>
      </c>
      <c r="K466" s="1" t="str">
        <f>IF(D466="","",COUNTIF($J$2:J466,J466))</f>
        <v/>
      </c>
      <c r="L466" t="str">
        <f>IF(D466="","",VLOOKUP(D466,ENTRANTS!$A$1:$H$1000,6,0))</f>
        <v/>
      </c>
      <c r="M466" s="99" t="str">
        <f t="shared" si="76"/>
        <v/>
      </c>
      <c r="N466" s="38"/>
      <c r="O466" s="5" t="str">
        <f t="shared" si="77"/>
        <v/>
      </c>
      <c r="P466" s="6" t="str">
        <f>IF(D466="","",COUNTIF($O$2:O466,O466))</f>
        <v/>
      </c>
      <c r="Q466" s="7" t="str">
        <f t="shared" si="70"/>
        <v/>
      </c>
      <c r="R466" s="42" t="str">
        <f>IF(AND(P466=4,H466="M",NOT(L466="Unattached")),SUMIF(O$2:O466,O466,I$2:I466),"")</f>
        <v/>
      </c>
      <c r="S466" s="7" t="str">
        <f t="shared" si="71"/>
        <v/>
      </c>
      <c r="T466" s="42" t="str">
        <f>IF(AND(P466=3,H466="F",NOT(L466="Unattached")),SUMIF(O$2:O466,O466,I$2:I466),"")</f>
        <v/>
      </c>
      <c r="U466" s="8" t="str">
        <f t="shared" si="74"/>
        <v/>
      </c>
      <c r="V466" s="8" t="str">
        <f t="shared" si="78"/>
        <v/>
      </c>
      <c r="W466" s="40" t="str">
        <f t="shared" si="75"/>
        <v xml:space="preserve"> </v>
      </c>
      <c r="X466" s="40" t="str">
        <f>IF(H466="M",IF(P466&lt;&gt;4,"",VLOOKUP(CONCATENATE(O466," ",(P466-3)),$W$2:AA466,5,0)),IF(P466&lt;&gt;3,"",VLOOKUP(CONCATENATE(O466," ",(P466-2)),$W$2:AA466,5,0)))</f>
        <v/>
      </c>
      <c r="Y466" s="40" t="str">
        <f>IF(H466="M",IF(P466&lt;&gt;4,"",VLOOKUP(CONCATENATE(O466," ",(P466-2)),$W$2:AA466,5,0)),IF(P466&lt;&gt;3,"",VLOOKUP(CONCATENATE(O466," ",(P466-1)),$W$2:AA466,5,0)))</f>
        <v/>
      </c>
      <c r="Z466" s="40" t="str">
        <f>IF(H466="M",IF(P466&lt;&gt;4,"",VLOOKUP(CONCATENATE(O466," ",(P466-1)),$W$2:AA466,5,0)),IF(P466&lt;&gt;3,"",VLOOKUP(CONCATENATE(O466," ",(P466)),$W$2:AA466,5,0)))</f>
        <v/>
      </c>
      <c r="AA466" s="40" t="str">
        <f t="shared" si="79"/>
        <v/>
      </c>
    </row>
    <row r="467" spans="1:27" x14ac:dyDescent="0.3">
      <c r="A467" s="78" t="str">
        <f t="shared" si="72"/>
        <v/>
      </c>
      <c r="B467" s="78" t="str">
        <f t="shared" si="73"/>
        <v/>
      </c>
      <c r="C467" s="1">
        <v>466</v>
      </c>
      <c r="E467" s="73"/>
      <c r="F467" t="str">
        <f>IF(D467="","",VLOOKUP(D467,ENTRANTS!$A$1:$H$1000,2,0))</f>
        <v/>
      </c>
      <c r="G467" t="str">
        <f>IF(D467="","",VLOOKUP(D467,ENTRANTS!$A$1:$H$1000,3,0))</f>
        <v/>
      </c>
      <c r="H467" s="1" t="str">
        <f>IF(D467="","",LEFT(VLOOKUP(D467,ENTRANTS!$A$1:$H$1000,5,0),1))</f>
        <v/>
      </c>
      <c r="I467" s="1" t="str">
        <f>IF(D467="","",COUNTIF($H$2:H467,H467))</f>
        <v/>
      </c>
      <c r="J467" s="1" t="str">
        <f>IF(D467="","",VLOOKUP(D467,ENTRANTS!$A$1:$H$1000,4,0))</f>
        <v/>
      </c>
      <c r="K467" s="1" t="str">
        <f>IF(D467="","",COUNTIF($J$2:J467,J467))</f>
        <v/>
      </c>
      <c r="L467" t="str">
        <f>IF(D467="","",VLOOKUP(D467,ENTRANTS!$A$1:$H$1000,6,0))</f>
        <v/>
      </c>
      <c r="M467" s="99" t="str">
        <f t="shared" si="76"/>
        <v/>
      </c>
      <c r="N467" s="38"/>
      <c r="O467" s="5" t="str">
        <f t="shared" si="77"/>
        <v/>
      </c>
      <c r="P467" s="6" t="str">
        <f>IF(D467="","",COUNTIF($O$2:O467,O467))</f>
        <v/>
      </c>
      <c r="Q467" s="7" t="str">
        <f t="shared" si="70"/>
        <v/>
      </c>
      <c r="R467" s="42" t="str">
        <f>IF(AND(P467=4,H467="M",NOT(L467="Unattached")),SUMIF(O$2:O467,O467,I$2:I467),"")</f>
        <v/>
      </c>
      <c r="S467" s="7" t="str">
        <f t="shared" si="71"/>
        <v/>
      </c>
      <c r="T467" s="42" t="str">
        <f>IF(AND(P467=3,H467="F",NOT(L467="Unattached")),SUMIF(O$2:O467,O467,I$2:I467),"")</f>
        <v/>
      </c>
      <c r="U467" s="8" t="str">
        <f t="shared" si="74"/>
        <v/>
      </c>
      <c r="V467" s="8" t="str">
        <f t="shared" si="78"/>
        <v/>
      </c>
      <c r="W467" s="40" t="str">
        <f t="shared" si="75"/>
        <v xml:space="preserve"> </v>
      </c>
      <c r="X467" s="40" t="str">
        <f>IF(H467="M",IF(P467&lt;&gt;4,"",VLOOKUP(CONCATENATE(O467," ",(P467-3)),$W$2:AA467,5,0)),IF(P467&lt;&gt;3,"",VLOOKUP(CONCATENATE(O467," ",(P467-2)),$W$2:AA467,5,0)))</f>
        <v/>
      </c>
      <c r="Y467" s="40" t="str">
        <f>IF(H467="M",IF(P467&lt;&gt;4,"",VLOOKUP(CONCATENATE(O467," ",(P467-2)),$W$2:AA467,5,0)),IF(P467&lt;&gt;3,"",VLOOKUP(CONCATENATE(O467," ",(P467-1)),$W$2:AA467,5,0)))</f>
        <v/>
      </c>
      <c r="Z467" s="40" t="str">
        <f>IF(H467="M",IF(P467&lt;&gt;4,"",VLOOKUP(CONCATENATE(O467," ",(P467-1)),$W$2:AA467,5,0)),IF(P467&lt;&gt;3,"",VLOOKUP(CONCATENATE(O467," ",(P467)),$W$2:AA467,5,0)))</f>
        <v/>
      </c>
      <c r="AA467" s="40" t="str">
        <f t="shared" si="79"/>
        <v/>
      </c>
    </row>
    <row r="468" spans="1:27" x14ac:dyDescent="0.3">
      <c r="A468" s="78" t="str">
        <f t="shared" si="72"/>
        <v/>
      </c>
      <c r="B468" s="78" t="str">
        <f t="shared" si="73"/>
        <v/>
      </c>
      <c r="C468" s="1">
        <v>467</v>
      </c>
      <c r="E468" s="73"/>
      <c r="F468" t="str">
        <f>IF(D468="","",VLOOKUP(D468,ENTRANTS!$A$1:$H$1000,2,0))</f>
        <v/>
      </c>
      <c r="G468" t="str">
        <f>IF(D468="","",VLOOKUP(D468,ENTRANTS!$A$1:$H$1000,3,0))</f>
        <v/>
      </c>
      <c r="H468" s="1" t="str">
        <f>IF(D468="","",LEFT(VLOOKUP(D468,ENTRANTS!$A$1:$H$1000,5,0),1))</f>
        <v/>
      </c>
      <c r="I468" s="1" t="str">
        <f>IF(D468="","",COUNTIF($H$2:H468,H468))</f>
        <v/>
      </c>
      <c r="J468" s="1" t="str">
        <f>IF(D468="","",VLOOKUP(D468,ENTRANTS!$A$1:$H$1000,4,0))</f>
        <v/>
      </c>
      <c r="K468" s="1" t="str">
        <f>IF(D468="","",COUNTIF($J$2:J468,J468))</f>
        <v/>
      </c>
      <c r="L468" t="str">
        <f>IF(D468="","",VLOOKUP(D468,ENTRANTS!$A$1:$H$1000,6,0))</f>
        <v/>
      </c>
      <c r="M468" s="99" t="str">
        <f t="shared" si="76"/>
        <v/>
      </c>
      <c r="N468" s="38"/>
      <c r="O468" s="5" t="str">
        <f t="shared" si="77"/>
        <v/>
      </c>
      <c r="P468" s="6" t="str">
        <f>IF(D468="","",COUNTIF($O$2:O468,O468))</f>
        <v/>
      </c>
      <c r="Q468" s="7" t="str">
        <f t="shared" si="70"/>
        <v/>
      </c>
      <c r="R468" s="42" t="str">
        <f>IF(AND(P468=4,H468="M",NOT(L468="Unattached")),SUMIF(O$2:O468,O468,I$2:I468),"")</f>
        <v/>
      </c>
      <c r="S468" s="7" t="str">
        <f t="shared" si="71"/>
        <v/>
      </c>
      <c r="T468" s="42" t="str">
        <f>IF(AND(P468=3,H468="F",NOT(L468="Unattached")),SUMIF(O$2:O468,O468,I$2:I468),"")</f>
        <v/>
      </c>
      <c r="U468" s="8" t="str">
        <f t="shared" si="74"/>
        <v/>
      </c>
      <c r="V468" s="8" t="str">
        <f t="shared" si="78"/>
        <v/>
      </c>
      <c r="W468" s="40" t="str">
        <f t="shared" si="75"/>
        <v xml:space="preserve"> </v>
      </c>
      <c r="X468" s="40" t="str">
        <f>IF(H468="M",IF(P468&lt;&gt;4,"",VLOOKUP(CONCATENATE(O468," ",(P468-3)),$W$2:AA468,5,0)),IF(P468&lt;&gt;3,"",VLOOKUP(CONCATENATE(O468," ",(P468-2)),$W$2:AA468,5,0)))</f>
        <v/>
      </c>
      <c r="Y468" s="40" t="str">
        <f>IF(H468="M",IF(P468&lt;&gt;4,"",VLOOKUP(CONCATENATE(O468," ",(P468-2)),$W$2:AA468,5,0)),IF(P468&lt;&gt;3,"",VLOOKUP(CONCATENATE(O468," ",(P468-1)),$W$2:AA468,5,0)))</f>
        <v/>
      </c>
      <c r="Z468" s="40" t="str">
        <f>IF(H468="M",IF(P468&lt;&gt;4,"",VLOOKUP(CONCATENATE(O468," ",(P468-1)),$W$2:AA468,5,0)),IF(P468&lt;&gt;3,"",VLOOKUP(CONCATENATE(O468," ",(P468)),$W$2:AA468,5,0)))</f>
        <v/>
      </c>
      <c r="AA468" s="40" t="str">
        <f t="shared" si="79"/>
        <v/>
      </c>
    </row>
    <row r="469" spans="1:27" x14ac:dyDescent="0.3">
      <c r="A469" s="78" t="str">
        <f t="shared" si="72"/>
        <v/>
      </c>
      <c r="B469" s="78" t="str">
        <f t="shared" si="73"/>
        <v/>
      </c>
      <c r="C469" s="1">
        <v>468</v>
      </c>
      <c r="E469" s="73"/>
      <c r="F469" t="str">
        <f>IF(D469="","",VLOOKUP(D469,ENTRANTS!$A$1:$H$1000,2,0))</f>
        <v/>
      </c>
      <c r="G469" t="str">
        <f>IF(D469="","",VLOOKUP(D469,ENTRANTS!$A$1:$H$1000,3,0))</f>
        <v/>
      </c>
      <c r="H469" s="1" t="str">
        <f>IF(D469="","",LEFT(VLOOKUP(D469,ENTRANTS!$A$1:$H$1000,5,0),1))</f>
        <v/>
      </c>
      <c r="I469" s="1" t="str">
        <f>IF(D469="","",COUNTIF($H$2:H469,H469))</f>
        <v/>
      </c>
      <c r="J469" s="1" t="str">
        <f>IF(D469="","",VLOOKUP(D469,ENTRANTS!$A$1:$H$1000,4,0))</f>
        <v/>
      </c>
      <c r="K469" s="1" t="str">
        <f>IF(D469="","",COUNTIF($J$2:J469,J469))</f>
        <v/>
      </c>
      <c r="L469" t="str">
        <f>IF(D469="","",VLOOKUP(D469,ENTRANTS!$A$1:$H$1000,6,0))</f>
        <v/>
      </c>
      <c r="M469" s="99" t="str">
        <f t="shared" si="76"/>
        <v/>
      </c>
      <c r="N469" s="38"/>
      <c r="O469" s="5" t="str">
        <f t="shared" si="77"/>
        <v/>
      </c>
      <c r="P469" s="6" t="str">
        <f>IF(D469="","",COUNTIF($O$2:O469,O469))</f>
        <v/>
      </c>
      <c r="Q469" s="7" t="str">
        <f t="shared" si="70"/>
        <v/>
      </c>
      <c r="R469" s="42" t="str">
        <f>IF(AND(P469=4,H469="M",NOT(L469="Unattached")),SUMIF(O$2:O469,O469,I$2:I469),"")</f>
        <v/>
      </c>
      <c r="S469" s="7" t="str">
        <f t="shared" si="71"/>
        <v/>
      </c>
      <c r="T469" s="42" t="str">
        <f>IF(AND(P469=3,H469="F",NOT(L469="Unattached")),SUMIF(O$2:O469,O469,I$2:I469),"")</f>
        <v/>
      </c>
      <c r="U469" s="8" t="str">
        <f t="shared" si="74"/>
        <v/>
      </c>
      <c r="V469" s="8" t="str">
        <f t="shared" si="78"/>
        <v/>
      </c>
      <c r="W469" s="40" t="str">
        <f t="shared" si="75"/>
        <v xml:space="preserve"> </v>
      </c>
      <c r="X469" s="40" t="str">
        <f>IF(H469="M",IF(P469&lt;&gt;4,"",VLOOKUP(CONCATENATE(O469," ",(P469-3)),$W$2:AA469,5,0)),IF(P469&lt;&gt;3,"",VLOOKUP(CONCATENATE(O469," ",(P469-2)),$W$2:AA469,5,0)))</f>
        <v/>
      </c>
      <c r="Y469" s="40" t="str">
        <f>IF(H469="M",IF(P469&lt;&gt;4,"",VLOOKUP(CONCATENATE(O469," ",(P469-2)),$W$2:AA469,5,0)),IF(P469&lt;&gt;3,"",VLOOKUP(CONCATENATE(O469," ",(P469-1)),$W$2:AA469,5,0)))</f>
        <v/>
      </c>
      <c r="Z469" s="40" t="str">
        <f>IF(H469="M",IF(P469&lt;&gt;4,"",VLOOKUP(CONCATENATE(O469," ",(P469-1)),$W$2:AA469,5,0)),IF(P469&lt;&gt;3,"",VLOOKUP(CONCATENATE(O469," ",(P469)),$W$2:AA469,5,0)))</f>
        <v/>
      </c>
      <c r="AA469" s="40" t="str">
        <f t="shared" si="79"/>
        <v/>
      </c>
    </row>
    <row r="470" spans="1:27" x14ac:dyDescent="0.3">
      <c r="A470" s="78" t="str">
        <f t="shared" si="72"/>
        <v/>
      </c>
      <c r="B470" s="78" t="str">
        <f t="shared" si="73"/>
        <v/>
      </c>
      <c r="C470" s="1">
        <v>469</v>
      </c>
      <c r="E470" s="73"/>
      <c r="F470" t="str">
        <f>IF(D470="","",VLOOKUP(D470,ENTRANTS!$A$1:$H$1000,2,0))</f>
        <v/>
      </c>
      <c r="G470" t="str">
        <f>IF(D470="","",VLOOKUP(D470,ENTRANTS!$A$1:$H$1000,3,0))</f>
        <v/>
      </c>
      <c r="H470" s="1" t="str">
        <f>IF(D470="","",LEFT(VLOOKUP(D470,ENTRANTS!$A$1:$H$1000,5,0),1))</f>
        <v/>
      </c>
      <c r="I470" s="1" t="str">
        <f>IF(D470="","",COUNTIF($H$2:H470,H470))</f>
        <v/>
      </c>
      <c r="J470" s="1" t="str">
        <f>IF(D470="","",VLOOKUP(D470,ENTRANTS!$A$1:$H$1000,4,0))</f>
        <v/>
      </c>
      <c r="K470" s="1" t="str">
        <f>IF(D470="","",COUNTIF($J$2:J470,J470))</f>
        <v/>
      </c>
      <c r="L470" t="str">
        <f>IF(D470="","",VLOOKUP(D470,ENTRANTS!$A$1:$H$1000,6,0))</f>
        <v/>
      </c>
      <c r="M470" s="99" t="str">
        <f t="shared" si="76"/>
        <v/>
      </c>
      <c r="N470" s="38"/>
      <c r="O470" s="5" t="str">
        <f t="shared" si="77"/>
        <v/>
      </c>
      <c r="P470" s="6" t="str">
        <f>IF(D470="","",COUNTIF($O$2:O470,O470))</f>
        <v/>
      </c>
      <c r="Q470" s="7" t="str">
        <f t="shared" ref="Q470:Q533" si="80">IF(R470="","",RANK(R470,$R$2:$R$1000,1))</f>
        <v/>
      </c>
      <c r="R470" s="42" t="str">
        <f>IF(AND(P470=4,H470="M",NOT(L470="Unattached")),SUMIF(O$2:O470,O470,I$2:I470),"")</f>
        <v/>
      </c>
      <c r="S470" s="7" t="str">
        <f t="shared" ref="S470:S533" si="81">IF(T470="","",RANK(T470,$T$2:$T$1000,1))</f>
        <v/>
      </c>
      <c r="T470" s="42" t="str">
        <f>IF(AND(P470=3,H470="F",NOT(L470="Unattached")),SUMIF(O$2:O470,O470,I$2:I470),"")</f>
        <v/>
      </c>
      <c r="U470" s="8" t="str">
        <f t="shared" si="74"/>
        <v/>
      </c>
      <c r="V470" s="8" t="str">
        <f t="shared" si="78"/>
        <v/>
      </c>
      <c r="W470" s="40" t="str">
        <f t="shared" si="75"/>
        <v xml:space="preserve"> </v>
      </c>
      <c r="X470" s="40" t="str">
        <f>IF(H470="M",IF(P470&lt;&gt;4,"",VLOOKUP(CONCATENATE(O470," ",(P470-3)),$W$2:AA470,5,0)),IF(P470&lt;&gt;3,"",VLOOKUP(CONCATENATE(O470," ",(P470-2)),$W$2:AA470,5,0)))</f>
        <v/>
      </c>
      <c r="Y470" s="40" t="str">
        <f>IF(H470="M",IF(P470&lt;&gt;4,"",VLOOKUP(CONCATENATE(O470," ",(P470-2)),$W$2:AA470,5,0)),IF(P470&lt;&gt;3,"",VLOOKUP(CONCATENATE(O470," ",(P470-1)),$W$2:AA470,5,0)))</f>
        <v/>
      </c>
      <c r="Z470" s="40" t="str">
        <f>IF(H470="M",IF(P470&lt;&gt;4,"",VLOOKUP(CONCATENATE(O470," ",(P470-1)),$W$2:AA470,5,0)),IF(P470&lt;&gt;3,"",VLOOKUP(CONCATENATE(O470," ",(P470)),$W$2:AA470,5,0)))</f>
        <v/>
      </c>
      <c r="AA470" s="40" t="str">
        <f t="shared" si="79"/>
        <v/>
      </c>
    </row>
    <row r="471" spans="1:27" x14ac:dyDescent="0.3">
      <c r="A471" s="78" t="str">
        <f t="shared" si="72"/>
        <v/>
      </c>
      <c r="B471" s="78" t="str">
        <f t="shared" si="73"/>
        <v/>
      </c>
      <c r="C471" s="1">
        <v>470</v>
      </c>
      <c r="E471" s="73"/>
      <c r="F471" t="str">
        <f>IF(D471="","",VLOOKUP(D471,ENTRANTS!$A$1:$H$1000,2,0))</f>
        <v/>
      </c>
      <c r="G471" t="str">
        <f>IF(D471="","",VLOOKUP(D471,ENTRANTS!$A$1:$H$1000,3,0))</f>
        <v/>
      </c>
      <c r="H471" s="1" t="str">
        <f>IF(D471="","",LEFT(VLOOKUP(D471,ENTRANTS!$A$1:$H$1000,5,0),1))</f>
        <v/>
      </c>
      <c r="I471" s="1" t="str">
        <f>IF(D471="","",COUNTIF($H$2:H471,H471))</f>
        <v/>
      </c>
      <c r="J471" s="1" t="str">
        <f>IF(D471="","",VLOOKUP(D471,ENTRANTS!$A$1:$H$1000,4,0))</f>
        <v/>
      </c>
      <c r="K471" s="1" t="str">
        <f>IF(D471="","",COUNTIF($J$2:J471,J471))</f>
        <v/>
      </c>
      <c r="L471" t="str">
        <f>IF(D471="","",VLOOKUP(D471,ENTRANTS!$A$1:$H$1000,6,0))</f>
        <v/>
      </c>
      <c r="M471" s="99" t="str">
        <f t="shared" si="76"/>
        <v/>
      </c>
      <c r="N471" s="38"/>
      <c r="O471" s="5" t="str">
        <f t="shared" si="77"/>
        <v/>
      </c>
      <c r="P471" s="6" t="str">
        <f>IF(D471="","",COUNTIF($O$2:O471,O471))</f>
        <v/>
      </c>
      <c r="Q471" s="7" t="str">
        <f t="shared" si="80"/>
        <v/>
      </c>
      <c r="R471" s="42" t="str">
        <f>IF(AND(P471=4,H471="M",NOT(L471="Unattached")),SUMIF(O$2:O471,O471,I$2:I471),"")</f>
        <v/>
      </c>
      <c r="S471" s="7" t="str">
        <f t="shared" si="81"/>
        <v/>
      </c>
      <c r="T471" s="42" t="str">
        <f>IF(AND(P471=3,H471="F",NOT(L471="Unattached")),SUMIF(O$2:O471,O471,I$2:I471),"")</f>
        <v/>
      </c>
      <c r="U471" s="8" t="str">
        <f t="shared" si="74"/>
        <v/>
      </c>
      <c r="V471" s="8" t="str">
        <f t="shared" si="78"/>
        <v/>
      </c>
      <c r="W471" s="40" t="str">
        <f t="shared" si="75"/>
        <v xml:space="preserve"> </v>
      </c>
      <c r="X471" s="40" t="str">
        <f>IF(H471="M",IF(P471&lt;&gt;4,"",VLOOKUP(CONCATENATE(O471," ",(P471-3)),$W$2:AA471,5,0)),IF(P471&lt;&gt;3,"",VLOOKUP(CONCATENATE(O471," ",(P471-2)),$W$2:AA471,5,0)))</f>
        <v/>
      </c>
      <c r="Y471" s="40" t="str">
        <f>IF(H471="M",IF(P471&lt;&gt;4,"",VLOOKUP(CONCATENATE(O471," ",(P471-2)),$W$2:AA471,5,0)),IF(P471&lt;&gt;3,"",VLOOKUP(CONCATENATE(O471," ",(P471-1)),$W$2:AA471,5,0)))</f>
        <v/>
      </c>
      <c r="Z471" s="40" t="str">
        <f>IF(H471="M",IF(P471&lt;&gt;4,"",VLOOKUP(CONCATENATE(O471," ",(P471-1)),$W$2:AA471,5,0)),IF(P471&lt;&gt;3,"",VLOOKUP(CONCATENATE(O471," ",(P471)),$W$2:AA471,5,0)))</f>
        <v/>
      </c>
      <c r="AA471" s="40" t="str">
        <f t="shared" si="79"/>
        <v/>
      </c>
    </row>
    <row r="472" spans="1:27" x14ac:dyDescent="0.3">
      <c r="A472" s="78" t="str">
        <f t="shared" si="72"/>
        <v/>
      </c>
      <c r="B472" s="78" t="str">
        <f t="shared" si="73"/>
        <v/>
      </c>
      <c r="C472" s="1">
        <v>471</v>
      </c>
      <c r="E472" s="73"/>
      <c r="F472" t="str">
        <f>IF(D472="","",VLOOKUP(D472,ENTRANTS!$A$1:$H$1000,2,0))</f>
        <v/>
      </c>
      <c r="G472" t="str">
        <f>IF(D472="","",VLOOKUP(D472,ENTRANTS!$A$1:$H$1000,3,0))</f>
        <v/>
      </c>
      <c r="H472" s="1" t="str">
        <f>IF(D472="","",LEFT(VLOOKUP(D472,ENTRANTS!$A$1:$H$1000,5,0),1))</f>
        <v/>
      </c>
      <c r="I472" s="1" t="str">
        <f>IF(D472="","",COUNTIF($H$2:H472,H472))</f>
        <v/>
      </c>
      <c r="J472" s="1" t="str">
        <f>IF(D472="","",VLOOKUP(D472,ENTRANTS!$A$1:$H$1000,4,0))</f>
        <v/>
      </c>
      <c r="K472" s="1" t="str">
        <f>IF(D472="","",COUNTIF($J$2:J472,J472))</f>
        <v/>
      </c>
      <c r="L472" t="str">
        <f>IF(D472="","",VLOOKUP(D472,ENTRANTS!$A$1:$H$1000,6,0))</f>
        <v/>
      </c>
      <c r="M472" s="99" t="str">
        <f t="shared" si="76"/>
        <v/>
      </c>
      <c r="N472" s="38"/>
      <c r="O472" s="5" t="str">
        <f t="shared" si="77"/>
        <v/>
      </c>
      <c r="P472" s="6" t="str">
        <f>IF(D472="","",COUNTIF($O$2:O472,O472))</f>
        <v/>
      </c>
      <c r="Q472" s="7" t="str">
        <f t="shared" si="80"/>
        <v/>
      </c>
      <c r="R472" s="42" t="str">
        <f>IF(AND(P472=4,H472="M",NOT(L472="Unattached")),SUMIF(O$2:O472,O472,I$2:I472),"")</f>
        <v/>
      </c>
      <c r="S472" s="7" t="str">
        <f t="shared" si="81"/>
        <v/>
      </c>
      <c r="T472" s="42" t="str">
        <f>IF(AND(P472=3,H472="F",NOT(L472="Unattached")),SUMIF(O$2:O472,O472,I$2:I472),"")</f>
        <v/>
      </c>
      <c r="U472" s="8" t="str">
        <f t="shared" si="74"/>
        <v/>
      </c>
      <c r="V472" s="8" t="str">
        <f t="shared" si="78"/>
        <v/>
      </c>
      <c r="W472" s="40" t="str">
        <f t="shared" si="75"/>
        <v xml:space="preserve"> </v>
      </c>
      <c r="X472" s="40" t="str">
        <f>IF(H472="M",IF(P472&lt;&gt;4,"",VLOOKUP(CONCATENATE(O472," ",(P472-3)),$W$2:AA472,5,0)),IF(P472&lt;&gt;3,"",VLOOKUP(CONCATENATE(O472," ",(P472-2)),$W$2:AA472,5,0)))</f>
        <v/>
      </c>
      <c r="Y472" s="40" t="str">
        <f>IF(H472="M",IF(P472&lt;&gt;4,"",VLOOKUP(CONCATENATE(O472," ",(P472-2)),$W$2:AA472,5,0)),IF(P472&lt;&gt;3,"",VLOOKUP(CONCATENATE(O472," ",(P472-1)),$W$2:AA472,5,0)))</f>
        <v/>
      </c>
      <c r="Z472" s="40" t="str">
        <f>IF(H472="M",IF(P472&lt;&gt;4,"",VLOOKUP(CONCATENATE(O472," ",(P472-1)),$W$2:AA472,5,0)),IF(P472&lt;&gt;3,"",VLOOKUP(CONCATENATE(O472," ",(P472)),$W$2:AA472,5,0)))</f>
        <v/>
      </c>
      <c r="AA472" s="40" t="str">
        <f t="shared" si="79"/>
        <v/>
      </c>
    </row>
    <row r="473" spans="1:27" x14ac:dyDescent="0.3">
      <c r="A473" s="78" t="str">
        <f t="shared" si="72"/>
        <v/>
      </c>
      <c r="B473" s="78" t="str">
        <f t="shared" si="73"/>
        <v/>
      </c>
      <c r="C473" s="1">
        <v>472</v>
      </c>
      <c r="E473" s="73"/>
      <c r="F473" t="str">
        <f>IF(D473="","",VLOOKUP(D473,ENTRANTS!$A$1:$H$1000,2,0))</f>
        <v/>
      </c>
      <c r="G473" t="str">
        <f>IF(D473="","",VLOOKUP(D473,ENTRANTS!$A$1:$H$1000,3,0))</f>
        <v/>
      </c>
      <c r="H473" s="1" t="str">
        <f>IF(D473="","",LEFT(VLOOKUP(D473,ENTRANTS!$A$1:$H$1000,5,0),1))</f>
        <v/>
      </c>
      <c r="I473" s="1" t="str">
        <f>IF(D473="","",COUNTIF($H$2:H473,H473))</f>
        <v/>
      </c>
      <c r="J473" s="1" t="str">
        <f>IF(D473="","",VLOOKUP(D473,ENTRANTS!$A$1:$H$1000,4,0))</f>
        <v/>
      </c>
      <c r="K473" s="1" t="str">
        <f>IF(D473="","",COUNTIF($J$2:J473,J473))</f>
        <v/>
      </c>
      <c r="L473" t="str">
        <f>IF(D473="","",VLOOKUP(D473,ENTRANTS!$A$1:$H$1000,6,0))</f>
        <v/>
      </c>
      <c r="M473" s="99" t="str">
        <f t="shared" si="76"/>
        <v/>
      </c>
      <c r="N473" s="38"/>
      <c r="O473" s="5" t="str">
        <f t="shared" si="77"/>
        <v/>
      </c>
      <c r="P473" s="6" t="str">
        <f>IF(D473="","",COUNTIF($O$2:O473,O473))</f>
        <v/>
      </c>
      <c r="Q473" s="7" t="str">
        <f t="shared" si="80"/>
        <v/>
      </c>
      <c r="R473" s="42" t="str">
        <f>IF(AND(P473=4,H473="M",NOT(L473="Unattached")),SUMIF(O$2:O473,O473,I$2:I473),"")</f>
        <v/>
      </c>
      <c r="S473" s="7" t="str">
        <f t="shared" si="81"/>
        <v/>
      </c>
      <c r="T473" s="42" t="str">
        <f>IF(AND(P473=3,H473="F",NOT(L473="Unattached")),SUMIF(O$2:O473,O473,I$2:I473),"")</f>
        <v/>
      </c>
      <c r="U473" s="8" t="str">
        <f t="shared" si="74"/>
        <v/>
      </c>
      <c r="V473" s="8" t="str">
        <f t="shared" si="78"/>
        <v/>
      </c>
      <c r="W473" s="40" t="str">
        <f t="shared" si="75"/>
        <v xml:space="preserve"> </v>
      </c>
      <c r="X473" s="40" t="str">
        <f>IF(H473="M",IF(P473&lt;&gt;4,"",VLOOKUP(CONCATENATE(O473," ",(P473-3)),$W$2:AA473,5,0)),IF(P473&lt;&gt;3,"",VLOOKUP(CONCATENATE(O473," ",(P473-2)),$W$2:AA473,5,0)))</f>
        <v/>
      </c>
      <c r="Y473" s="40" t="str">
        <f>IF(H473="M",IF(P473&lt;&gt;4,"",VLOOKUP(CONCATENATE(O473," ",(P473-2)),$W$2:AA473,5,0)),IF(P473&lt;&gt;3,"",VLOOKUP(CONCATENATE(O473," ",(P473-1)),$W$2:AA473,5,0)))</f>
        <v/>
      </c>
      <c r="Z473" s="40" t="str">
        <f>IF(H473="M",IF(P473&lt;&gt;4,"",VLOOKUP(CONCATENATE(O473," ",(P473-1)),$W$2:AA473,5,0)),IF(P473&lt;&gt;3,"",VLOOKUP(CONCATENATE(O473," ",(P473)),$W$2:AA473,5,0)))</f>
        <v/>
      </c>
      <c r="AA473" s="40" t="str">
        <f t="shared" si="79"/>
        <v/>
      </c>
    </row>
    <row r="474" spans="1:27" x14ac:dyDescent="0.3">
      <c r="A474" s="78" t="str">
        <f t="shared" si="72"/>
        <v/>
      </c>
      <c r="B474" s="78" t="str">
        <f t="shared" si="73"/>
        <v/>
      </c>
      <c r="C474" s="1">
        <v>473</v>
      </c>
      <c r="E474" s="73"/>
      <c r="F474" t="str">
        <f>IF(D474="","",VLOOKUP(D474,ENTRANTS!$A$1:$H$1000,2,0))</f>
        <v/>
      </c>
      <c r="G474" t="str">
        <f>IF(D474="","",VLOOKUP(D474,ENTRANTS!$A$1:$H$1000,3,0))</f>
        <v/>
      </c>
      <c r="H474" s="1" t="str">
        <f>IF(D474="","",LEFT(VLOOKUP(D474,ENTRANTS!$A$1:$H$1000,5,0),1))</f>
        <v/>
      </c>
      <c r="I474" s="1" t="str">
        <f>IF(D474="","",COUNTIF($H$2:H474,H474))</f>
        <v/>
      </c>
      <c r="J474" s="1" t="str">
        <f>IF(D474="","",VLOOKUP(D474,ENTRANTS!$A$1:$H$1000,4,0))</f>
        <v/>
      </c>
      <c r="K474" s="1" t="str">
        <f>IF(D474="","",COUNTIF($J$2:J474,J474))</f>
        <v/>
      </c>
      <c r="L474" t="str">
        <f>IF(D474="","",VLOOKUP(D474,ENTRANTS!$A$1:$H$1000,6,0))</f>
        <v/>
      </c>
      <c r="M474" s="99" t="str">
        <f t="shared" si="76"/>
        <v/>
      </c>
      <c r="N474" s="38"/>
      <c r="O474" s="5" t="str">
        <f t="shared" si="77"/>
        <v/>
      </c>
      <c r="P474" s="6" t="str">
        <f>IF(D474="","",COUNTIF($O$2:O474,O474))</f>
        <v/>
      </c>
      <c r="Q474" s="7" t="str">
        <f t="shared" si="80"/>
        <v/>
      </c>
      <c r="R474" s="42" t="str">
        <f>IF(AND(P474=4,H474="M",NOT(L474="Unattached")),SUMIF(O$2:O474,O474,I$2:I474),"")</f>
        <v/>
      </c>
      <c r="S474" s="7" t="str">
        <f t="shared" si="81"/>
        <v/>
      </c>
      <c r="T474" s="42" t="str">
        <f>IF(AND(P474=3,H474="F",NOT(L474="Unattached")),SUMIF(O$2:O474,O474,I$2:I474),"")</f>
        <v/>
      </c>
      <c r="U474" s="8" t="str">
        <f t="shared" si="74"/>
        <v/>
      </c>
      <c r="V474" s="8" t="str">
        <f t="shared" si="78"/>
        <v/>
      </c>
      <c r="W474" s="40" t="str">
        <f t="shared" si="75"/>
        <v xml:space="preserve"> </v>
      </c>
      <c r="X474" s="40" t="str">
        <f>IF(H474="M",IF(P474&lt;&gt;4,"",VLOOKUP(CONCATENATE(O474," ",(P474-3)),$W$2:AA474,5,0)),IF(P474&lt;&gt;3,"",VLOOKUP(CONCATENATE(O474," ",(P474-2)),$W$2:AA474,5,0)))</f>
        <v/>
      </c>
      <c r="Y474" s="40" t="str">
        <f>IF(H474="M",IF(P474&lt;&gt;4,"",VLOOKUP(CONCATENATE(O474," ",(P474-2)),$W$2:AA474,5,0)),IF(P474&lt;&gt;3,"",VLOOKUP(CONCATENATE(O474," ",(P474-1)),$W$2:AA474,5,0)))</f>
        <v/>
      </c>
      <c r="Z474" s="40" t="str">
        <f>IF(H474="M",IF(P474&lt;&gt;4,"",VLOOKUP(CONCATENATE(O474," ",(P474-1)),$W$2:AA474,5,0)),IF(P474&lt;&gt;3,"",VLOOKUP(CONCATENATE(O474," ",(P474)),$W$2:AA474,5,0)))</f>
        <v/>
      </c>
      <c r="AA474" s="40" t="str">
        <f t="shared" si="79"/>
        <v/>
      </c>
    </row>
    <row r="475" spans="1:27" x14ac:dyDescent="0.3">
      <c r="A475" s="78" t="str">
        <f t="shared" si="72"/>
        <v/>
      </c>
      <c r="B475" s="78" t="str">
        <f t="shared" si="73"/>
        <v/>
      </c>
      <c r="C475" s="1">
        <v>474</v>
      </c>
      <c r="E475" s="73"/>
      <c r="F475" t="str">
        <f>IF(D475="","",VLOOKUP(D475,ENTRANTS!$A$1:$H$1000,2,0))</f>
        <v/>
      </c>
      <c r="G475" t="str">
        <f>IF(D475="","",VLOOKUP(D475,ENTRANTS!$A$1:$H$1000,3,0))</f>
        <v/>
      </c>
      <c r="H475" s="1" t="str">
        <f>IF(D475="","",LEFT(VLOOKUP(D475,ENTRANTS!$A$1:$H$1000,5,0),1))</f>
        <v/>
      </c>
      <c r="I475" s="1" t="str">
        <f>IF(D475="","",COUNTIF($H$2:H475,H475))</f>
        <v/>
      </c>
      <c r="J475" s="1" t="str">
        <f>IF(D475="","",VLOOKUP(D475,ENTRANTS!$A$1:$H$1000,4,0))</f>
        <v/>
      </c>
      <c r="K475" s="1" t="str">
        <f>IF(D475="","",COUNTIF($J$2:J475,J475))</f>
        <v/>
      </c>
      <c r="L475" t="str">
        <f>IF(D475="","",VLOOKUP(D475,ENTRANTS!$A$1:$H$1000,6,0))</f>
        <v/>
      </c>
      <c r="M475" s="99" t="str">
        <f t="shared" si="76"/>
        <v/>
      </c>
      <c r="N475" s="38"/>
      <c r="O475" s="5" t="str">
        <f t="shared" si="77"/>
        <v/>
      </c>
      <c r="P475" s="6" t="str">
        <f>IF(D475="","",COUNTIF($O$2:O475,O475))</f>
        <v/>
      </c>
      <c r="Q475" s="7" t="str">
        <f t="shared" si="80"/>
        <v/>
      </c>
      <c r="R475" s="42" t="str">
        <f>IF(AND(P475=4,H475="M",NOT(L475="Unattached")),SUMIF(O$2:O475,O475,I$2:I475),"")</f>
        <v/>
      </c>
      <c r="S475" s="7" t="str">
        <f t="shared" si="81"/>
        <v/>
      </c>
      <c r="T475" s="42" t="str">
        <f>IF(AND(P475=3,H475="F",NOT(L475="Unattached")),SUMIF(O$2:O475,O475,I$2:I475),"")</f>
        <v/>
      </c>
      <c r="U475" s="8" t="str">
        <f t="shared" si="74"/>
        <v/>
      </c>
      <c r="V475" s="8" t="str">
        <f t="shared" si="78"/>
        <v/>
      </c>
      <c r="W475" s="40" t="str">
        <f t="shared" si="75"/>
        <v xml:space="preserve"> </v>
      </c>
      <c r="X475" s="40" t="str">
        <f>IF(H475="M",IF(P475&lt;&gt;4,"",VLOOKUP(CONCATENATE(O475," ",(P475-3)),$W$2:AA475,5,0)),IF(P475&lt;&gt;3,"",VLOOKUP(CONCATENATE(O475," ",(P475-2)),$W$2:AA475,5,0)))</f>
        <v/>
      </c>
      <c r="Y475" s="40" t="str">
        <f>IF(H475="M",IF(P475&lt;&gt;4,"",VLOOKUP(CONCATENATE(O475," ",(P475-2)),$W$2:AA475,5,0)),IF(P475&lt;&gt;3,"",VLOOKUP(CONCATENATE(O475," ",(P475-1)),$W$2:AA475,5,0)))</f>
        <v/>
      </c>
      <c r="Z475" s="40" t="str">
        <f>IF(H475="M",IF(P475&lt;&gt;4,"",VLOOKUP(CONCATENATE(O475," ",(P475-1)),$W$2:AA475,5,0)),IF(P475&lt;&gt;3,"",VLOOKUP(CONCATENATE(O475," ",(P475)),$W$2:AA475,5,0)))</f>
        <v/>
      </c>
      <c r="AA475" s="40" t="str">
        <f t="shared" si="79"/>
        <v/>
      </c>
    </row>
    <row r="476" spans="1:27" x14ac:dyDescent="0.3">
      <c r="A476" s="78" t="str">
        <f t="shared" si="72"/>
        <v/>
      </c>
      <c r="B476" s="78" t="str">
        <f t="shared" si="73"/>
        <v/>
      </c>
      <c r="C476" s="1">
        <v>475</v>
      </c>
      <c r="E476" s="73"/>
      <c r="F476" t="str">
        <f>IF(D476="","",VLOOKUP(D476,ENTRANTS!$A$1:$H$1000,2,0))</f>
        <v/>
      </c>
      <c r="G476" t="str">
        <f>IF(D476="","",VLOOKUP(D476,ENTRANTS!$A$1:$H$1000,3,0))</f>
        <v/>
      </c>
      <c r="H476" s="1" t="str">
        <f>IF(D476="","",LEFT(VLOOKUP(D476,ENTRANTS!$A$1:$H$1000,5,0),1))</f>
        <v/>
      </c>
      <c r="I476" s="1" t="str">
        <f>IF(D476="","",COUNTIF($H$2:H476,H476))</f>
        <v/>
      </c>
      <c r="J476" s="1" t="str">
        <f>IF(D476="","",VLOOKUP(D476,ENTRANTS!$A$1:$H$1000,4,0))</f>
        <v/>
      </c>
      <c r="K476" s="1" t="str">
        <f>IF(D476="","",COUNTIF($J$2:J476,J476))</f>
        <v/>
      </c>
      <c r="L476" t="str">
        <f>IF(D476="","",VLOOKUP(D476,ENTRANTS!$A$1:$H$1000,6,0))</f>
        <v/>
      </c>
      <c r="M476" s="99" t="str">
        <f t="shared" si="76"/>
        <v/>
      </c>
      <c r="N476" s="38"/>
      <c r="O476" s="5" t="str">
        <f t="shared" si="77"/>
        <v/>
      </c>
      <c r="P476" s="6" t="str">
        <f>IF(D476="","",COUNTIF($O$2:O476,O476))</f>
        <v/>
      </c>
      <c r="Q476" s="7" t="str">
        <f t="shared" si="80"/>
        <v/>
      </c>
      <c r="R476" s="42" t="str">
        <f>IF(AND(P476=4,H476="M",NOT(L476="Unattached")),SUMIF(O$2:O476,O476,I$2:I476),"")</f>
        <v/>
      </c>
      <c r="S476" s="7" t="str">
        <f t="shared" si="81"/>
        <v/>
      </c>
      <c r="T476" s="42" t="str">
        <f>IF(AND(P476=3,H476="F",NOT(L476="Unattached")),SUMIF(O$2:O476,O476,I$2:I476),"")</f>
        <v/>
      </c>
      <c r="U476" s="8" t="str">
        <f t="shared" si="74"/>
        <v/>
      </c>
      <c r="V476" s="8" t="str">
        <f t="shared" si="78"/>
        <v/>
      </c>
      <c r="W476" s="40" t="str">
        <f t="shared" si="75"/>
        <v xml:space="preserve"> </v>
      </c>
      <c r="X476" s="40" t="str">
        <f>IF(H476="M",IF(P476&lt;&gt;4,"",VLOOKUP(CONCATENATE(O476," ",(P476-3)),$W$2:AA476,5,0)),IF(P476&lt;&gt;3,"",VLOOKUP(CONCATENATE(O476," ",(P476-2)),$W$2:AA476,5,0)))</f>
        <v/>
      </c>
      <c r="Y476" s="40" t="str">
        <f>IF(H476="M",IF(P476&lt;&gt;4,"",VLOOKUP(CONCATENATE(O476," ",(P476-2)),$W$2:AA476,5,0)),IF(P476&lt;&gt;3,"",VLOOKUP(CONCATENATE(O476," ",(P476-1)),$W$2:AA476,5,0)))</f>
        <v/>
      </c>
      <c r="Z476" s="40" t="str">
        <f>IF(H476="M",IF(P476&lt;&gt;4,"",VLOOKUP(CONCATENATE(O476," ",(P476-1)),$W$2:AA476,5,0)),IF(P476&lt;&gt;3,"",VLOOKUP(CONCATENATE(O476," ",(P476)),$W$2:AA476,5,0)))</f>
        <v/>
      </c>
      <c r="AA476" s="40" t="str">
        <f t="shared" si="79"/>
        <v/>
      </c>
    </row>
    <row r="477" spans="1:27" x14ac:dyDescent="0.3">
      <c r="A477" s="78" t="str">
        <f t="shared" si="72"/>
        <v/>
      </c>
      <c r="B477" s="78" t="str">
        <f t="shared" si="73"/>
        <v/>
      </c>
      <c r="C477" s="1">
        <v>476</v>
      </c>
      <c r="E477" s="73"/>
      <c r="F477" t="str">
        <f>IF(D477="","",VLOOKUP(D477,ENTRANTS!$A$1:$H$1000,2,0))</f>
        <v/>
      </c>
      <c r="G477" t="str">
        <f>IF(D477="","",VLOOKUP(D477,ENTRANTS!$A$1:$H$1000,3,0))</f>
        <v/>
      </c>
      <c r="H477" s="1" t="str">
        <f>IF(D477="","",LEFT(VLOOKUP(D477,ENTRANTS!$A$1:$H$1000,5,0),1))</f>
        <v/>
      </c>
      <c r="I477" s="1" t="str">
        <f>IF(D477="","",COUNTIF($H$2:H477,H477))</f>
        <v/>
      </c>
      <c r="J477" s="1" t="str">
        <f>IF(D477="","",VLOOKUP(D477,ENTRANTS!$A$1:$H$1000,4,0))</f>
        <v/>
      </c>
      <c r="K477" s="1" t="str">
        <f>IF(D477="","",COUNTIF($J$2:J477,J477))</f>
        <v/>
      </c>
      <c r="L477" t="str">
        <f>IF(D477="","",VLOOKUP(D477,ENTRANTS!$A$1:$H$1000,6,0))</f>
        <v/>
      </c>
      <c r="M477" s="99" t="str">
        <f t="shared" si="76"/>
        <v/>
      </c>
      <c r="N477" s="38"/>
      <c r="O477" s="5" t="str">
        <f t="shared" si="77"/>
        <v/>
      </c>
      <c r="P477" s="6" t="str">
        <f>IF(D477="","",COUNTIF($O$2:O477,O477))</f>
        <v/>
      </c>
      <c r="Q477" s="7" t="str">
        <f t="shared" si="80"/>
        <v/>
      </c>
      <c r="R477" s="42" t="str">
        <f>IF(AND(P477=4,H477="M",NOT(L477="Unattached")),SUMIF(O$2:O477,O477,I$2:I477),"")</f>
        <v/>
      </c>
      <c r="S477" s="7" t="str">
        <f t="shared" si="81"/>
        <v/>
      </c>
      <c r="T477" s="42" t="str">
        <f>IF(AND(P477=3,H477="F",NOT(L477="Unattached")),SUMIF(O$2:O477,O477,I$2:I477),"")</f>
        <v/>
      </c>
      <c r="U477" s="8" t="str">
        <f t="shared" si="74"/>
        <v/>
      </c>
      <c r="V477" s="8" t="str">
        <f t="shared" si="78"/>
        <v/>
      </c>
      <c r="W477" s="40" t="str">
        <f t="shared" si="75"/>
        <v xml:space="preserve"> </v>
      </c>
      <c r="X477" s="40" t="str">
        <f>IF(H477="M",IF(P477&lt;&gt;4,"",VLOOKUP(CONCATENATE(O477," ",(P477-3)),$W$2:AA477,5,0)),IF(P477&lt;&gt;3,"",VLOOKUP(CONCATENATE(O477," ",(P477-2)),$W$2:AA477,5,0)))</f>
        <v/>
      </c>
      <c r="Y477" s="40" t="str">
        <f>IF(H477="M",IF(P477&lt;&gt;4,"",VLOOKUP(CONCATENATE(O477," ",(P477-2)),$W$2:AA477,5,0)),IF(P477&lt;&gt;3,"",VLOOKUP(CONCATENATE(O477," ",(P477-1)),$W$2:AA477,5,0)))</f>
        <v/>
      </c>
      <c r="Z477" s="40" t="str">
        <f>IF(H477="M",IF(P477&lt;&gt;4,"",VLOOKUP(CONCATENATE(O477," ",(P477-1)),$W$2:AA477,5,0)),IF(P477&lt;&gt;3,"",VLOOKUP(CONCATENATE(O477," ",(P477)),$W$2:AA477,5,0)))</f>
        <v/>
      </c>
      <c r="AA477" s="40" t="str">
        <f t="shared" si="79"/>
        <v/>
      </c>
    </row>
    <row r="478" spans="1:27" x14ac:dyDescent="0.3">
      <c r="A478" s="78" t="str">
        <f t="shared" si="72"/>
        <v/>
      </c>
      <c r="B478" s="78" t="str">
        <f t="shared" si="73"/>
        <v/>
      </c>
      <c r="C478" s="1">
        <v>477</v>
      </c>
      <c r="E478" s="73"/>
      <c r="F478" t="str">
        <f>IF(D478="","",VLOOKUP(D478,ENTRANTS!$A$1:$H$1000,2,0))</f>
        <v/>
      </c>
      <c r="G478" t="str">
        <f>IF(D478="","",VLOOKUP(D478,ENTRANTS!$A$1:$H$1000,3,0))</f>
        <v/>
      </c>
      <c r="H478" s="1" t="str">
        <f>IF(D478="","",LEFT(VLOOKUP(D478,ENTRANTS!$A$1:$H$1000,5,0),1))</f>
        <v/>
      </c>
      <c r="I478" s="1" t="str">
        <f>IF(D478="","",COUNTIF($H$2:H478,H478))</f>
        <v/>
      </c>
      <c r="J478" s="1" t="str">
        <f>IF(D478="","",VLOOKUP(D478,ENTRANTS!$A$1:$H$1000,4,0))</f>
        <v/>
      </c>
      <c r="K478" s="1" t="str">
        <f>IF(D478="","",COUNTIF($J$2:J478,J478))</f>
        <v/>
      </c>
      <c r="L478" t="str">
        <f>IF(D478="","",VLOOKUP(D478,ENTRANTS!$A$1:$H$1000,6,0))</f>
        <v/>
      </c>
      <c r="M478" s="99" t="str">
        <f t="shared" si="76"/>
        <v/>
      </c>
      <c r="N478" s="38"/>
      <c r="O478" s="5" t="str">
        <f t="shared" si="77"/>
        <v/>
      </c>
      <c r="P478" s="6" t="str">
        <f>IF(D478="","",COUNTIF($O$2:O478,O478))</f>
        <v/>
      </c>
      <c r="Q478" s="7" t="str">
        <f t="shared" si="80"/>
        <v/>
      </c>
      <c r="R478" s="42" t="str">
        <f>IF(AND(P478=4,H478="M",NOT(L478="Unattached")),SUMIF(O$2:O478,O478,I$2:I478),"")</f>
        <v/>
      </c>
      <c r="S478" s="7" t="str">
        <f t="shared" si="81"/>
        <v/>
      </c>
      <c r="T478" s="42" t="str">
        <f>IF(AND(P478=3,H478="F",NOT(L478="Unattached")),SUMIF(O$2:O478,O478,I$2:I478),"")</f>
        <v/>
      </c>
      <c r="U478" s="8" t="str">
        <f t="shared" si="74"/>
        <v/>
      </c>
      <c r="V478" s="8" t="str">
        <f t="shared" si="78"/>
        <v/>
      </c>
      <c r="W478" s="40" t="str">
        <f t="shared" si="75"/>
        <v xml:space="preserve"> </v>
      </c>
      <c r="X478" s="40" t="str">
        <f>IF(H478="M",IF(P478&lt;&gt;4,"",VLOOKUP(CONCATENATE(O478," ",(P478-3)),$W$2:AA478,5,0)),IF(P478&lt;&gt;3,"",VLOOKUP(CONCATENATE(O478," ",(P478-2)),$W$2:AA478,5,0)))</f>
        <v/>
      </c>
      <c r="Y478" s="40" t="str">
        <f>IF(H478="M",IF(P478&lt;&gt;4,"",VLOOKUP(CONCATENATE(O478," ",(P478-2)),$W$2:AA478,5,0)),IF(P478&lt;&gt;3,"",VLOOKUP(CONCATENATE(O478," ",(P478-1)),$W$2:AA478,5,0)))</f>
        <v/>
      </c>
      <c r="Z478" s="40" t="str">
        <f>IF(H478="M",IF(P478&lt;&gt;4,"",VLOOKUP(CONCATENATE(O478," ",(P478-1)),$W$2:AA478,5,0)),IF(P478&lt;&gt;3,"",VLOOKUP(CONCATENATE(O478," ",(P478)),$W$2:AA478,5,0)))</f>
        <v/>
      </c>
      <c r="AA478" s="40" t="str">
        <f t="shared" si="79"/>
        <v/>
      </c>
    </row>
    <row r="479" spans="1:27" x14ac:dyDescent="0.3">
      <c r="A479" s="78" t="str">
        <f t="shared" si="72"/>
        <v/>
      </c>
      <c r="B479" s="78" t="str">
        <f t="shared" si="73"/>
        <v/>
      </c>
      <c r="C479" s="1">
        <v>478</v>
      </c>
      <c r="E479" s="73"/>
      <c r="F479" t="str">
        <f>IF(D479="","",VLOOKUP(D479,ENTRANTS!$A$1:$H$1000,2,0))</f>
        <v/>
      </c>
      <c r="G479" t="str">
        <f>IF(D479="","",VLOOKUP(D479,ENTRANTS!$A$1:$H$1000,3,0))</f>
        <v/>
      </c>
      <c r="H479" s="1" t="str">
        <f>IF(D479="","",LEFT(VLOOKUP(D479,ENTRANTS!$A$1:$H$1000,5,0),1))</f>
        <v/>
      </c>
      <c r="I479" s="1" t="str">
        <f>IF(D479="","",COUNTIF($H$2:H479,H479))</f>
        <v/>
      </c>
      <c r="J479" s="1" t="str">
        <f>IF(D479="","",VLOOKUP(D479,ENTRANTS!$A$1:$H$1000,4,0))</f>
        <v/>
      </c>
      <c r="K479" s="1" t="str">
        <f>IF(D479="","",COUNTIF($J$2:J479,J479))</f>
        <v/>
      </c>
      <c r="L479" t="str">
        <f>IF(D479="","",VLOOKUP(D479,ENTRANTS!$A$1:$H$1000,6,0))</f>
        <v/>
      </c>
      <c r="M479" s="99" t="str">
        <f t="shared" si="76"/>
        <v/>
      </c>
      <c r="N479" s="38"/>
      <c r="O479" s="5" t="str">
        <f t="shared" si="77"/>
        <v/>
      </c>
      <c r="P479" s="6" t="str">
        <f>IF(D479="","",COUNTIF($O$2:O479,O479))</f>
        <v/>
      </c>
      <c r="Q479" s="7" t="str">
        <f t="shared" si="80"/>
        <v/>
      </c>
      <c r="R479" s="42" t="str">
        <f>IF(AND(P479=4,H479="M",NOT(L479="Unattached")),SUMIF(O$2:O479,O479,I$2:I479),"")</f>
        <v/>
      </c>
      <c r="S479" s="7" t="str">
        <f t="shared" si="81"/>
        <v/>
      </c>
      <c r="T479" s="42" t="str">
        <f>IF(AND(P479=3,H479="F",NOT(L479="Unattached")),SUMIF(O$2:O479,O479,I$2:I479),"")</f>
        <v/>
      </c>
      <c r="U479" s="8" t="str">
        <f t="shared" si="74"/>
        <v/>
      </c>
      <c r="V479" s="8" t="str">
        <f t="shared" si="78"/>
        <v/>
      </c>
      <c r="W479" s="40" t="str">
        <f t="shared" si="75"/>
        <v xml:space="preserve"> </v>
      </c>
      <c r="X479" s="40" t="str">
        <f>IF(H479="M",IF(P479&lt;&gt;4,"",VLOOKUP(CONCATENATE(O479," ",(P479-3)),$W$2:AA479,5,0)),IF(P479&lt;&gt;3,"",VLOOKUP(CONCATENATE(O479," ",(P479-2)),$W$2:AA479,5,0)))</f>
        <v/>
      </c>
      <c r="Y479" s="40" t="str">
        <f>IF(H479="M",IF(P479&lt;&gt;4,"",VLOOKUP(CONCATENATE(O479," ",(P479-2)),$W$2:AA479,5,0)),IF(P479&lt;&gt;3,"",VLOOKUP(CONCATENATE(O479," ",(P479-1)),$W$2:AA479,5,0)))</f>
        <v/>
      </c>
      <c r="Z479" s="40" t="str">
        <f>IF(H479="M",IF(P479&lt;&gt;4,"",VLOOKUP(CONCATENATE(O479," ",(P479-1)),$W$2:AA479,5,0)),IF(P479&lt;&gt;3,"",VLOOKUP(CONCATENATE(O479," ",(P479)),$W$2:AA479,5,0)))</f>
        <v/>
      </c>
      <c r="AA479" s="40" t="str">
        <f t="shared" si="79"/>
        <v/>
      </c>
    </row>
    <row r="480" spans="1:27" x14ac:dyDescent="0.3">
      <c r="A480" s="78" t="str">
        <f t="shared" si="72"/>
        <v/>
      </c>
      <c r="B480" s="78" t="str">
        <f t="shared" si="73"/>
        <v/>
      </c>
      <c r="C480" s="1">
        <v>479</v>
      </c>
      <c r="E480" s="73"/>
      <c r="F480" t="str">
        <f>IF(D480="","",VLOOKUP(D480,ENTRANTS!$A$1:$H$1000,2,0))</f>
        <v/>
      </c>
      <c r="G480" t="str">
        <f>IF(D480="","",VLOOKUP(D480,ENTRANTS!$A$1:$H$1000,3,0))</f>
        <v/>
      </c>
      <c r="H480" s="1" t="str">
        <f>IF(D480="","",LEFT(VLOOKUP(D480,ENTRANTS!$A$1:$H$1000,5,0),1))</f>
        <v/>
      </c>
      <c r="I480" s="1" t="str">
        <f>IF(D480="","",COUNTIF($H$2:H480,H480))</f>
        <v/>
      </c>
      <c r="J480" s="1" t="str">
        <f>IF(D480="","",VLOOKUP(D480,ENTRANTS!$A$1:$H$1000,4,0))</f>
        <v/>
      </c>
      <c r="K480" s="1" t="str">
        <f>IF(D480="","",COUNTIF($J$2:J480,J480))</f>
        <v/>
      </c>
      <c r="L480" t="str">
        <f>IF(D480="","",VLOOKUP(D480,ENTRANTS!$A$1:$H$1000,6,0))</f>
        <v/>
      </c>
      <c r="M480" s="99" t="str">
        <f t="shared" si="76"/>
        <v/>
      </c>
      <c r="N480" s="38"/>
      <c r="O480" s="5" t="str">
        <f t="shared" si="77"/>
        <v/>
      </c>
      <c r="P480" s="6" t="str">
        <f>IF(D480="","",COUNTIF($O$2:O480,O480))</f>
        <v/>
      </c>
      <c r="Q480" s="7" t="str">
        <f t="shared" si="80"/>
        <v/>
      </c>
      <c r="R480" s="42" t="str">
        <f>IF(AND(P480=4,H480="M",NOT(L480="Unattached")),SUMIF(O$2:O480,O480,I$2:I480),"")</f>
        <v/>
      </c>
      <c r="S480" s="7" t="str">
        <f t="shared" si="81"/>
        <v/>
      </c>
      <c r="T480" s="42" t="str">
        <f>IF(AND(P480=3,H480="F",NOT(L480="Unattached")),SUMIF(O$2:O480,O480,I$2:I480),"")</f>
        <v/>
      </c>
      <c r="U480" s="8" t="str">
        <f t="shared" si="74"/>
        <v/>
      </c>
      <c r="V480" s="8" t="str">
        <f t="shared" si="78"/>
        <v/>
      </c>
      <c r="W480" s="40" t="str">
        <f t="shared" si="75"/>
        <v xml:space="preserve"> </v>
      </c>
      <c r="X480" s="40" t="str">
        <f>IF(H480="M",IF(P480&lt;&gt;4,"",VLOOKUP(CONCATENATE(O480," ",(P480-3)),$W$2:AA480,5,0)),IF(P480&lt;&gt;3,"",VLOOKUP(CONCATENATE(O480," ",(P480-2)),$W$2:AA480,5,0)))</f>
        <v/>
      </c>
      <c r="Y480" s="40" t="str">
        <f>IF(H480="M",IF(P480&lt;&gt;4,"",VLOOKUP(CONCATENATE(O480," ",(P480-2)),$W$2:AA480,5,0)),IF(P480&lt;&gt;3,"",VLOOKUP(CONCATENATE(O480," ",(P480-1)),$W$2:AA480,5,0)))</f>
        <v/>
      </c>
      <c r="Z480" s="40" t="str">
        <f>IF(H480="M",IF(P480&lt;&gt;4,"",VLOOKUP(CONCATENATE(O480," ",(P480-1)),$W$2:AA480,5,0)),IF(P480&lt;&gt;3,"",VLOOKUP(CONCATENATE(O480," ",(P480)),$W$2:AA480,5,0)))</f>
        <v/>
      </c>
      <c r="AA480" s="40" t="str">
        <f t="shared" si="79"/>
        <v/>
      </c>
    </row>
    <row r="481" spans="1:27" x14ac:dyDescent="0.3">
      <c r="A481" s="78" t="str">
        <f t="shared" si="72"/>
        <v/>
      </c>
      <c r="B481" s="78" t="str">
        <f t="shared" si="73"/>
        <v/>
      </c>
      <c r="C481" s="1">
        <v>480</v>
      </c>
      <c r="E481" s="73"/>
      <c r="F481" t="str">
        <f>IF(D481="","",VLOOKUP(D481,ENTRANTS!$A$1:$H$1000,2,0))</f>
        <v/>
      </c>
      <c r="G481" t="str">
        <f>IF(D481="","",VLOOKUP(D481,ENTRANTS!$A$1:$H$1000,3,0))</f>
        <v/>
      </c>
      <c r="H481" s="1" t="str">
        <f>IF(D481="","",LEFT(VLOOKUP(D481,ENTRANTS!$A$1:$H$1000,5,0),1))</f>
        <v/>
      </c>
      <c r="I481" s="1" t="str">
        <f>IF(D481="","",COUNTIF($H$2:H481,H481))</f>
        <v/>
      </c>
      <c r="J481" s="1" t="str">
        <f>IF(D481="","",VLOOKUP(D481,ENTRANTS!$A$1:$H$1000,4,0))</f>
        <v/>
      </c>
      <c r="K481" s="1" t="str">
        <f>IF(D481="","",COUNTIF($J$2:J481,J481))</f>
        <v/>
      </c>
      <c r="L481" t="str">
        <f>IF(D481="","",VLOOKUP(D481,ENTRANTS!$A$1:$H$1000,6,0))</f>
        <v/>
      </c>
      <c r="M481" s="99" t="str">
        <f t="shared" si="76"/>
        <v/>
      </c>
      <c r="N481" s="38"/>
      <c r="O481" s="5" t="str">
        <f t="shared" si="77"/>
        <v/>
      </c>
      <c r="P481" s="6" t="str">
        <f>IF(D481="","",COUNTIF($O$2:O481,O481))</f>
        <v/>
      </c>
      <c r="Q481" s="7" t="str">
        <f t="shared" si="80"/>
        <v/>
      </c>
      <c r="R481" s="42" t="str">
        <f>IF(AND(P481=4,H481="M",NOT(L481="Unattached")),SUMIF(O$2:O481,O481,I$2:I481),"")</f>
        <v/>
      </c>
      <c r="S481" s="7" t="str">
        <f t="shared" si="81"/>
        <v/>
      </c>
      <c r="T481" s="42" t="str">
        <f>IF(AND(P481=3,H481="F",NOT(L481="Unattached")),SUMIF(O$2:O481,O481,I$2:I481),"")</f>
        <v/>
      </c>
      <c r="U481" s="8" t="str">
        <f t="shared" si="74"/>
        <v/>
      </c>
      <c r="V481" s="8" t="str">
        <f t="shared" si="78"/>
        <v/>
      </c>
      <c r="W481" s="40" t="str">
        <f t="shared" si="75"/>
        <v xml:space="preserve"> </v>
      </c>
      <c r="X481" s="40" t="str">
        <f>IF(H481="M",IF(P481&lt;&gt;4,"",VLOOKUP(CONCATENATE(O481," ",(P481-3)),$W$2:AA481,5,0)),IF(P481&lt;&gt;3,"",VLOOKUP(CONCATENATE(O481," ",(P481-2)),$W$2:AA481,5,0)))</f>
        <v/>
      </c>
      <c r="Y481" s="40" t="str">
        <f>IF(H481="M",IF(P481&lt;&gt;4,"",VLOOKUP(CONCATENATE(O481," ",(P481-2)),$W$2:AA481,5,0)),IF(P481&lt;&gt;3,"",VLOOKUP(CONCATENATE(O481," ",(P481-1)),$W$2:AA481,5,0)))</f>
        <v/>
      </c>
      <c r="Z481" s="40" t="str">
        <f>IF(H481="M",IF(P481&lt;&gt;4,"",VLOOKUP(CONCATENATE(O481," ",(P481-1)),$W$2:AA481,5,0)),IF(P481&lt;&gt;3,"",VLOOKUP(CONCATENATE(O481," ",(P481)),$W$2:AA481,5,0)))</f>
        <v/>
      </c>
      <c r="AA481" s="40" t="str">
        <f t="shared" si="79"/>
        <v/>
      </c>
    </row>
    <row r="482" spans="1:27" x14ac:dyDescent="0.3">
      <c r="A482" s="78" t="str">
        <f t="shared" si="72"/>
        <v/>
      </c>
      <c r="B482" s="78" t="str">
        <f t="shared" si="73"/>
        <v/>
      </c>
      <c r="C482" s="1">
        <v>481</v>
      </c>
      <c r="E482" s="73"/>
      <c r="F482" t="str">
        <f>IF(D482="","",VLOOKUP(D482,ENTRANTS!$A$1:$H$1000,2,0))</f>
        <v/>
      </c>
      <c r="G482" t="str">
        <f>IF(D482="","",VLOOKUP(D482,ENTRANTS!$A$1:$H$1000,3,0))</f>
        <v/>
      </c>
      <c r="H482" s="1" t="str">
        <f>IF(D482="","",LEFT(VLOOKUP(D482,ENTRANTS!$A$1:$H$1000,5,0),1))</f>
        <v/>
      </c>
      <c r="I482" s="1" t="str">
        <f>IF(D482="","",COUNTIF($H$2:H482,H482))</f>
        <v/>
      </c>
      <c r="J482" s="1" t="str">
        <f>IF(D482="","",VLOOKUP(D482,ENTRANTS!$A$1:$H$1000,4,0))</f>
        <v/>
      </c>
      <c r="K482" s="1" t="str">
        <f>IF(D482="","",COUNTIF($J$2:J482,J482))</f>
        <v/>
      </c>
      <c r="L482" t="str">
        <f>IF(D482="","",VLOOKUP(D482,ENTRANTS!$A$1:$H$1000,6,0))</f>
        <v/>
      </c>
      <c r="M482" s="99" t="str">
        <f t="shared" si="76"/>
        <v/>
      </c>
      <c r="N482" s="38"/>
      <c r="O482" s="5" t="str">
        <f t="shared" si="77"/>
        <v/>
      </c>
      <c r="P482" s="6" t="str">
        <f>IF(D482="","",COUNTIF($O$2:O482,O482))</f>
        <v/>
      </c>
      <c r="Q482" s="7" t="str">
        <f t="shared" si="80"/>
        <v/>
      </c>
      <c r="R482" s="42" t="str">
        <f>IF(AND(P482=4,H482="M",NOT(L482="Unattached")),SUMIF(O$2:O482,O482,I$2:I482),"")</f>
        <v/>
      </c>
      <c r="S482" s="7" t="str">
        <f t="shared" si="81"/>
        <v/>
      </c>
      <c r="T482" s="42" t="str">
        <f>IF(AND(P482=3,H482="F",NOT(L482="Unattached")),SUMIF(O$2:O482,O482,I$2:I482),"")</f>
        <v/>
      </c>
      <c r="U482" s="8" t="str">
        <f t="shared" si="74"/>
        <v/>
      </c>
      <c r="V482" s="8" t="str">
        <f t="shared" si="78"/>
        <v/>
      </c>
      <c r="W482" s="40" t="str">
        <f t="shared" si="75"/>
        <v xml:space="preserve"> </v>
      </c>
      <c r="X482" s="40" t="str">
        <f>IF(H482="M",IF(P482&lt;&gt;4,"",VLOOKUP(CONCATENATE(O482," ",(P482-3)),$W$2:AA482,5,0)),IF(P482&lt;&gt;3,"",VLOOKUP(CONCATENATE(O482," ",(P482-2)),$W$2:AA482,5,0)))</f>
        <v/>
      </c>
      <c r="Y482" s="40" t="str">
        <f>IF(H482="M",IF(P482&lt;&gt;4,"",VLOOKUP(CONCATENATE(O482," ",(P482-2)),$W$2:AA482,5,0)),IF(P482&lt;&gt;3,"",VLOOKUP(CONCATENATE(O482," ",(P482-1)),$W$2:AA482,5,0)))</f>
        <v/>
      </c>
      <c r="Z482" s="40" t="str">
        <f>IF(H482="M",IF(P482&lt;&gt;4,"",VLOOKUP(CONCATENATE(O482," ",(P482-1)),$W$2:AA482,5,0)),IF(P482&lt;&gt;3,"",VLOOKUP(CONCATENATE(O482," ",(P482)),$W$2:AA482,5,0)))</f>
        <v/>
      </c>
      <c r="AA482" s="40" t="str">
        <f t="shared" si="79"/>
        <v/>
      </c>
    </row>
    <row r="483" spans="1:27" x14ac:dyDescent="0.3">
      <c r="A483" s="78" t="str">
        <f t="shared" si="72"/>
        <v/>
      </c>
      <c r="B483" s="78" t="str">
        <f t="shared" si="73"/>
        <v/>
      </c>
      <c r="C483" s="1">
        <v>482</v>
      </c>
      <c r="E483" s="73"/>
      <c r="F483" t="str">
        <f>IF(D483="","",VLOOKUP(D483,ENTRANTS!$A$1:$H$1000,2,0))</f>
        <v/>
      </c>
      <c r="G483" t="str">
        <f>IF(D483="","",VLOOKUP(D483,ENTRANTS!$A$1:$H$1000,3,0))</f>
        <v/>
      </c>
      <c r="H483" s="1" t="str">
        <f>IF(D483="","",LEFT(VLOOKUP(D483,ENTRANTS!$A$1:$H$1000,5,0),1))</f>
        <v/>
      </c>
      <c r="I483" s="1" t="str">
        <f>IF(D483="","",COUNTIF($H$2:H483,H483))</f>
        <v/>
      </c>
      <c r="J483" s="1" t="str">
        <f>IF(D483="","",VLOOKUP(D483,ENTRANTS!$A$1:$H$1000,4,0))</f>
        <v/>
      </c>
      <c r="K483" s="1" t="str">
        <f>IF(D483="","",COUNTIF($J$2:J483,J483))</f>
        <v/>
      </c>
      <c r="L483" t="str">
        <f>IF(D483="","",VLOOKUP(D483,ENTRANTS!$A$1:$H$1000,6,0))</f>
        <v/>
      </c>
      <c r="M483" s="99" t="str">
        <f t="shared" si="76"/>
        <v/>
      </c>
      <c r="N483" s="38"/>
      <c r="O483" s="5" t="str">
        <f t="shared" si="77"/>
        <v/>
      </c>
      <c r="P483" s="6" t="str">
        <f>IF(D483="","",COUNTIF($O$2:O483,O483))</f>
        <v/>
      </c>
      <c r="Q483" s="7" t="str">
        <f t="shared" si="80"/>
        <v/>
      </c>
      <c r="R483" s="42" t="str">
        <f>IF(AND(P483=4,H483="M",NOT(L483="Unattached")),SUMIF(O$2:O483,O483,I$2:I483),"")</f>
        <v/>
      </c>
      <c r="S483" s="7" t="str">
        <f t="shared" si="81"/>
        <v/>
      </c>
      <c r="T483" s="42" t="str">
        <f>IF(AND(P483=3,H483="F",NOT(L483="Unattached")),SUMIF(O$2:O483,O483,I$2:I483),"")</f>
        <v/>
      </c>
      <c r="U483" s="8" t="str">
        <f t="shared" si="74"/>
        <v/>
      </c>
      <c r="V483" s="8" t="str">
        <f t="shared" si="78"/>
        <v/>
      </c>
      <c r="W483" s="40" t="str">
        <f t="shared" si="75"/>
        <v xml:space="preserve"> </v>
      </c>
      <c r="X483" s="40" t="str">
        <f>IF(H483="M",IF(P483&lt;&gt;4,"",VLOOKUP(CONCATENATE(O483," ",(P483-3)),$W$2:AA483,5,0)),IF(P483&lt;&gt;3,"",VLOOKUP(CONCATENATE(O483," ",(P483-2)),$W$2:AA483,5,0)))</f>
        <v/>
      </c>
      <c r="Y483" s="40" t="str">
        <f>IF(H483="M",IF(P483&lt;&gt;4,"",VLOOKUP(CONCATENATE(O483," ",(P483-2)),$W$2:AA483,5,0)),IF(P483&lt;&gt;3,"",VLOOKUP(CONCATENATE(O483," ",(P483-1)),$W$2:AA483,5,0)))</f>
        <v/>
      </c>
      <c r="Z483" s="40" t="str">
        <f>IF(H483="M",IF(P483&lt;&gt;4,"",VLOOKUP(CONCATENATE(O483," ",(P483-1)),$W$2:AA483,5,0)),IF(P483&lt;&gt;3,"",VLOOKUP(CONCATENATE(O483," ",(P483)),$W$2:AA483,5,0)))</f>
        <v/>
      </c>
      <c r="AA483" s="40" t="str">
        <f t="shared" si="79"/>
        <v/>
      </c>
    </row>
    <row r="484" spans="1:27" x14ac:dyDescent="0.3">
      <c r="A484" s="78" t="str">
        <f t="shared" si="72"/>
        <v/>
      </c>
      <c r="B484" s="78" t="str">
        <f t="shared" si="73"/>
        <v/>
      </c>
      <c r="C484" s="1">
        <v>483</v>
      </c>
      <c r="E484" s="73"/>
      <c r="F484" t="str">
        <f>IF(D484="","",VLOOKUP(D484,ENTRANTS!$A$1:$H$1000,2,0))</f>
        <v/>
      </c>
      <c r="G484" t="str">
        <f>IF(D484="","",VLOOKUP(D484,ENTRANTS!$A$1:$H$1000,3,0))</f>
        <v/>
      </c>
      <c r="H484" s="1" t="str">
        <f>IF(D484="","",LEFT(VLOOKUP(D484,ENTRANTS!$A$1:$H$1000,5,0),1))</f>
        <v/>
      </c>
      <c r="I484" s="1" t="str">
        <f>IF(D484="","",COUNTIF($H$2:H484,H484))</f>
        <v/>
      </c>
      <c r="J484" s="1" t="str">
        <f>IF(D484="","",VLOOKUP(D484,ENTRANTS!$A$1:$H$1000,4,0))</f>
        <v/>
      </c>
      <c r="K484" s="1" t="str">
        <f>IF(D484="","",COUNTIF($J$2:J484,J484))</f>
        <v/>
      </c>
      <c r="L484" t="str">
        <f>IF(D484="","",VLOOKUP(D484,ENTRANTS!$A$1:$H$1000,6,0))</f>
        <v/>
      </c>
      <c r="M484" s="99" t="str">
        <f t="shared" si="76"/>
        <v/>
      </c>
      <c r="N484" s="38"/>
      <c r="O484" s="5" t="str">
        <f t="shared" si="77"/>
        <v/>
      </c>
      <c r="P484" s="6" t="str">
        <f>IF(D484="","",COUNTIF($O$2:O484,O484))</f>
        <v/>
      </c>
      <c r="Q484" s="7" t="str">
        <f t="shared" si="80"/>
        <v/>
      </c>
      <c r="R484" s="42" t="str">
        <f>IF(AND(P484=4,H484="M",NOT(L484="Unattached")),SUMIF(O$2:O484,O484,I$2:I484),"")</f>
        <v/>
      </c>
      <c r="S484" s="7" t="str">
        <f t="shared" si="81"/>
        <v/>
      </c>
      <c r="T484" s="42" t="str">
        <f>IF(AND(P484=3,H484="F",NOT(L484="Unattached")),SUMIF(O$2:O484,O484,I$2:I484),"")</f>
        <v/>
      </c>
      <c r="U484" s="8" t="str">
        <f t="shared" si="74"/>
        <v/>
      </c>
      <c r="V484" s="8" t="str">
        <f t="shared" si="78"/>
        <v/>
      </c>
      <c r="W484" s="40" t="str">
        <f t="shared" si="75"/>
        <v xml:space="preserve"> </v>
      </c>
      <c r="X484" s="40" t="str">
        <f>IF(H484="M",IF(P484&lt;&gt;4,"",VLOOKUP(CONCATENATE(O484," ",(P484-3)),$W$2:AA484,5,0)),IF(P484&lt;&gt;3,"",VLOOKUP(CONCATENATE(O484," ",(P484-2)),$W$2:AA484,5,0)))</f>
        <v/>
      </c>
      <c r="Y484" s="40" t="str">
        <f>IF(H484="M",IF(P484&lt;&gt;4,"",VLOOKUP(CONCATENATE(O484," ",(P484-2)),$W$2:AA484,5,0)),IF(P484&lt;&gt;3,"",VLOOKUP(CONCATENATE(O484," ",(P484-1)),$W$2:AA484,5,0)))</f>
        <v/>
      </c>
      <c r="Z484" s="40" t="str">
        <f>IF(H484="M",IF(P484&lt;&gt;4,"",VLOOKUP(CONCATENATE(O484," ",(P484-1)),$W$2:AA484,5,0)),IF(P484&lt;&gt;3,"",VLOOKUP(CONCATENATE(O484," ",(P484)),$W$2:AA484,5,0)))</f>
        <v/>
      </c>
      <c r="AA484" s="40" t="str">
        <f t="shared" si="79"/>
        <v/>
      </c>
    </row>
    <row r="485" spans="1:27" x14ac:dyDescent="0.3">
      <c r="A485" s="78" t="str">
        <f t="shared" si="72"/>
        <v/>
      </c>
      <c r="B485" s="78" t="str">
        <f t="shared" si="73"/>
        <v/>
      </c>
      <c r="C485" s="1">
        <v>484</v>
      </c>
      <c r="E485" s="73"/>
      <c r="F485" t="str">
        <f>IF(D485="","",VLOOKUP(D485,ENTRANTS!$A$1:$H$1000,2,0))</f>
        <v/>
      </c>
      <c r="G485" t="str">
        <f>IF(D485="","",VLOOKUP(D485,ENTRANTS!$A$1:$H$1000,3,0))</f>
        <v/>
      </c>
      <c r="H485" s="1" t="str">
        <f>IF(D485="","",LEFT(VLOOKUP(D485,ENTRANTS!$A$1:$H$1000,5,0),1))</f>
        <v/>
      </c>
      <c r="I485" s="1" t="str">
        <f>IF(D485="","",COUNTIF($H$2:H485,H485))</f>
        <v/>
      </c>
      <c r="J485" s="1" t="str">
        <f>IF(D485="","",VLOOKUP(D485,ENTRANTS!$A$1:$H$1000,4,0))</f>
        <v/>
      </c>
      <c r="K485" s="1" t="str">
        <f>IF(D485="","",COUNTIF($J$2:J485,J485))</f>
        <v/>
      </c>
      <c r="L485" t="str">
        <f>IF(D485="","",VLOOKUP(D485,ENTRANTS!$A$1:$H$1000,6,0))</f>
        <v/>
      </c>
      <c r="M485" s="99" t="str">
        <f t="shared" si="76"/>
        <v/>
      </c>
      <c r="N485" s="38"/>
      <c r="O485" s="5" t="str">
        <f t="shared" si="77"/>
        <v/>
      </c>
      <c r="P485" s="6" t="str">
        <f>IF(D485="","",COUNTIF($O$2:O485,O485))</f>
        <v/>
      </c>
      <c r="Q485" s="7" t="str">
        <f t="shared" si="80"/>
        <v/>
      </c>
      <c r="R485" s="42" t="str">
        <f>IF(AND(P485=4,H485="M",NOT(L485="Unattached")),SUMIF(O$2:O485,O485,I$2:I485),"")</f>
        <v/>
      </c>
      <c r="S485" s="7" t="str">
        <f t="shared" si="81"/>
        <v/>
      </c>
      <c r="T485" s="42" t="str">
        <f>IF(AND(P485=3,H485="F",NOT(L485="Unattached")),SUMIF(O$2:O485,O485,I$2:I485),"")</f>
        <v/>
      </c>
      <c r="U485" s="8" t="str">
        <f t="shared" si="74"/>
        <v/>
      </c>
      <c r="V485" s="8" t="str">
        <f t="shared" si="78"/>
        <v/>
      </c>
      <c r="W485" s="40" t="str">
        <f t="shared" si="75"/>
        <v xml:space="preserve"> </v>
      </c>
      <c r="X485" s="40" t="str">
        <f>IF(H485="M",IF(P485&lt;&gt;4,"",VLOOKUP(CONCATENATE(O485," ",(P485-3)),$W$2:AA485,5,0)),IF(P485&lt;&gt;3,"",VLOOKUP(CONCATENATE(O485," ",(P485-2)),$W$2:AA485,5,0)))</f>
        <v/>
      </c>
      <c r="Y485" s="40" t="str">
        <f>IF(H485="M",IF(P485&lt;&gt;4,"",VLOOKUP(CONCATENATE(O485," ",(P485-2)),$W$2:AA485,5,0)),IF(P485&lt;&gt;3,"",VLOOKUP(CONCATENATE(O485," ",(P485-1)),$W$2:AA485,5,0)))</f>
        <v/>
      </c>
      <c r="Z485" s="40" t="str">
        <f>IF(H485="M",IF(P485&lt;&gt;4,"",VLOOKUP(CONCATENATE(O485," ",(P485-1)),$W$2:AA485,5,0)),IF(P485&lt;&gt;3,"",VLOOKUP(CONCATENATE(O485," ",(P485)),$W$2:AA485,5,0)))</f>
        <v/>
      </c>
      <c r="AA485" s="40" t="str">
        <f t="shared" si="79"/>
        <v/>
      </c>
    </row>
    <row r="486" spans="1:27" x14ac:dyDescent="0.3">
      <c r="A486" s="78" t="str">
        <f t="shared" si="72"/>
        <v/>
      </c>
      <c r="B486" s="78" t="str">
        <f t="shared" si="73"/>
        <v/>
      </c>
      <c r="C486" s="1">
        <v>485</v>
      </c>
      <c r="E486" s="73"/>
      <c r="F486" t="str">
        <f>IF(D486="","",VLOOKUP(D486,ENTRANTS!$A$1:$H$1000,2,0))</f>
        <v/>
      </c>
      <c r="G486" t="str">
        <f>IF(D486="","",VLOOKUP(D486,ENTRANTS!$A$1:$H$1000,3,0))</f>
        <v/>
      </c>
      <c r="H486" s="1" t="str">
        <f>IF(D486="","",LEFT(VLOOKUP(D486,ENTRANTS!$A$1:$H$1000,5,0),1))</f>
        <v/>
      </c>
      <c r="I486" s="1" t="str">
        <f>IF(D486="","",COUNTIF($H$2:H486,H486))</f>
        <v/>
      </c>
      <c r="J486" s="1" t="str">
        <f>IF(D486="","",VLOOKUP(D486,ENTRANTS!$A$1:$H$1000,4,0))</f>
        <v/>
      </c>
      <c r="K486" s="1" t="str">
        <f>IF(D486="","",COUNTIF($J$2:J486,J486))</f>
        <v/>
      </c>
      <c r="L486" t="str">
        <f>IF(D486="","",VLOOKUP(D486,ENTRANTS!$A$1:$H$1000,6,0))</f>
        <v/>
      </c>
      <c r="M486" s="99" t="str">
        <f t="shared" si="76"/>
        <v/>
      </c>
      <c r="N486" s="38"/>
      <c r="O486" s="5" t="str">
        <f t="shared" si="77"/>
        <v/>
      </c>
      <c r="P486" s="6" t="str">
        <f>IF(D486="","",COUNTIF($O$2:O486,O486))</f>
        <v/>
      </c>
      <c r="Q486" s="7" t="str">
        <f t="shared" si="80"/>
        <v/>
      </c>
      <c r="R486" s="42" t="str">
        <f>IF(AND(P486=4,H486="M",NOT(L486="Unattached")),SUMIF(O$2:O486,O486,I$2:I486),"")</f>
        <v/>
      </c>
      <c r="S486" s="7" t="str">
        <f t="shared" si="81"/>
        <v/>
      </c>
      <c r="T486" s="42" t="str">
        <f>IF(AND(P486=3,H486="F",NOT(L486="Unattached")),SUMIF(O$2:O486,O486,I$2:I486),"")</f>
        <v/>
      </c>
      <c r="U486" s="8" t="str">
        <f t="shared" si="74"/>
        <v/>
      </c>
      <c r="V486" s="8" t="str">
        <f t="shared" si="78"/>
        <v/>
      </c>
      <c r="W486" s="40" t="str">
        <f t="shared" si="75"/>
        <v xml:space="preserve"> </v>
      </c>
      <c r="X486" s="40" t="str">
        <f>IF(H486="M",IF(P486&lt;&gt;4,"",VLOOKUP(CONCATENATE(O486," ",(P486-3)),$W$2:AA486,5,0)),IF(P486&lt;&gt;3,"",VLOOKUP(CONCATENATE(O486," ",(P486-2)),$W$2:AA486,5,0)))</f>
        <v/>
      </c>
      <c r="Y486" s="40" t="str">
        <f>IF(H486="M",IF(P486&lt;&gt;4,"",VLOOKUP(CONCATENATE(O486," ",(P486-2)),$W$2:AA486,5,0)),IF(P486&lt;&gt;3,"",VLOOKUP(CONCATENATE(O486," ",(P486-1)),$W$2:AA486,5,0)))</f>
        <v/>
      </c>
      <c r="Z486" s="40" t="str">
        <f>IF(H486="M",IF(P486&lt;&gt;4,"",VLOOKUP(CONCATENATE(O486," ",(P486-1)),$W$2:AA486,5,0)),IF(P486&lt;&gt;3,"",VLOOKUP(CONCATENATE(O486," ",(P486)),$W$2:AA486,5,0)))</f>
        <v/>
      </c>
      <c r="AA486" s="40" t="str">
        <f t="shared" si="79"/>
        <v/>
      </c>
    </row>
    <row r="487" spans="1:27" x14ac:dyDescent="0.3">
      <c r="A487" s="78" t="str">
        <f t="shared" si="72"/>
        <v/>
      </c>
      <c r="B487" s="78" t="str">
        <f t="shared" si="73"/>
        <v/>
      </c>
      <c r="C487" s="1">
        <v>486</v>
      </c>
      <c r="E487" s="73"/>
      <c r="F487" t="str">
        <f>IF(D487="","",VLOOKUP(D487,ENTRANTS!$A$1:$H$1000,2,0))</f>
        <v/>
      </c>
      <c r="G487" t="str">
        <f>IF(D487="","",VLOOKUP(D487,ENTRANTS!$A$1:$H$1000,3,0))</f>
        <v/>
      </c>
      <c r="H487" s="1" t="str">
        <f>IF(D487="","",LEFT(VLOOKUP(D487,ENTRANTS!$A$1:$H$1000,5,0),1))</f>
        <v/>
      </c>
      <c r="I487" s="1" t="str">
        <f>IF(D487="","",COUNTIF($H$2:H487,H487))</f>
        <v/>
      </c>
      <c r="J487" s="1" t="str">
        <f>IF(D487="","",VLOOKUP(D487,ENTRANTS!$A$1:$H$1000,4,0))</f>
        <v/>
      </c>
      <c r="K487" s="1" t="str">
        <f>IF(D487="","",COUNTIF($J$2:J487,J487))</f>
        <v/>
      </c>
      <c r="L487" t="str">
        <f>IF(D487="","",VLOOKUP(D487,ENTRANTS!$A$1:$H$1000,6,0))</f>
        <v/>
      </c>
      <c r="M487" s="99" t="str">
        <f t="shared" si="76"/>
        <v/>
      </c>
      <c r="N487" s="38"/>
      <c r="O487" s="5" t="str">
        <f t="shared" si="77"/>
        <v/>
      </c>
      <c r="P487" s="6" t="str">
        <f>IF(D487="","",COUNTIF($O$2:O487,O487))</f>
        <v/>
      </c>
      <c r="Q487" s="7" t="str">
        <f t="shared" si="80"/>
        <v/>
      </c>
      <c r="R487" s="42" t="str">
        <f>IF(AND(P487=4,H487="M",NOT(L487="Unattached")),SUMIF(O$2:O487,O487,I$2:I487),"")</f>
        <v/>
      </c>
      <c r="S487" s="7" t="str">
        <f t="shared" si="81"/>
        <v/>
      </c>
      <c r="T487" s="42" t="str">
        <f>IF(AND(P487=3,H487="F",NOT(L487="Unattached")),SUMIF(O$2:O487,O487,I$2:I487),"")</f>
        <v/>
      </c>
      <c r="U487" s="8" t="str">
        <f t="shared" si="74"/>
        <v/>
      </c>
      <c r="V487" s="8" t="str">
        <f t="shared" si="78"/>
        <v/>
      </c>
      <c r="W487" s="40" t="str">
        <f t="shared" si="75"/>
        <v xml:space="preserve"> </v>
      </c>
      <c r="X487" s="40" t="str">
        <f>IF(H487="M",IF(P487&lt;&gt;4,"",VLOOKUP(CONCATENATE(O487," ",(P487-3)),$W$2:AA487,5,0)),IF(P487&lt;&gt;3,"",VLOOKUP(CONCATENATE(O487," ",(P487-2)),$W$2:AA487,5,0)))</f>
        <v/>
      </c>
      <c r="Y487" s="40" t="str">
        <f>IF(H487="M",IF(P487&lt;&gt;4,"",VLOOKUP(CONCATENATE(O487," ",(P487-2)),$W$2:AA487,5,0)),IF(P487&lt;&gt;3,"",VLOOKUP(CONCATENATE(O487," ",(P487-1)),$W$2:AA487,5,0)))</f>
        <v/>
      </c>
      <c r="Z487" s="40" t="str">
        <f>IF(H487="M",IF(P487&lt;&gt;4,"",VLOOKUP(CONCATENATE(O487," ",(P487-1)),$W$2:AA487,5,0)),IF(P487&lt;&gt;3,"",VLOOKUP(CONCATENATE(O487," ",(P487)),$W$2:AA487,5,0)))</f>
        <v/>
      </c>
      <c r="AA487" s="40" t="str">
        <f t="shared" si="79"/>
        <v/>
      </c>
    </row>
    <row r="488" spans="1:27" x14ac:dyDescent="0.3">
      <c r="A488" s="78" t="str">
        <f t="shared" si="72"/>
        <v/>
      </c>
      <c r="B488" s="78" t="str">
        <f t="shared" si="73"/>
        <v/>
      </c>
      <c r="C488" s="1">
        <v>487</v>
      </c>
      <c r="E488" s="73"/>
      <c r="F488" t="str">
        <f>IF(D488="","",VLOOKUP(D488,ENTRANTS!$A$1:$H$1000,2,0))</f>
        <v/>
      </c>
      <c r="G488" t="str">
        <f>IF(D488="","",VLOOKUP(D488,ENTRANTS!$A$1:$H$1000,3,0))</f>
        <v/>
      </c>
      <c r="H488" s="1" t="str">
        <f>IF(D488="","",LEFT(VLOOKUP(D488,ENTRANTS!$A$1:$H$1000,5,0),1))</f>
        <v/>
      </c>
      <c r="I488" s="1" t="str">
        <f>IF(D488="","",COUNTIF($H$2:H488,H488))</f>
        <v/>
      </c>
      <c r="J488" s="1" t="str">
        <f>IF(D488="","",VLOOKUP(D488,ENTRANTS!$A$1:$H$1000,4,0))</f>
        <v/>
      </c>
      <c r="K488" s="1" t="str">
        <f>IF(D488="","",COUNTIF($J$2:J488,J488))</f>
        <v/>
      </c>
      <c r="L488" t="str">
        <f>IF(D488="","",VLOOKUP(D488,ENTRANTS!$A$1:$H$1000,6,0))</f>
        <v/>
      </c>
      <c r="M488" s="99" t="str">
        <f t="shared" si="76"/>
        <v/>
      </c>
      <c r="N488" s="38"/>
      <c r="O488" s="5" t="str">
        <f t="shared" si="77"/>
        <v/>
      </c>
      <c r="P488" s="6" t="str">
        <f>IF(D488="","",COUNTIF($O$2:O488,O488))</f>
        <v/>
      </c>
      <c r="Q488" s="7" t="str">
        <f t="shared" si="80"/>
        <v/>
      </c>
      <c r="R488" s="42" t="str">
        <f>IF(AND(P488=4,H488="M",NOT(L488="Unattached")),SUMIF(O$2:O488,O488,I$2:I488),"")</f>
        <v/>
      </c>
      <c r="S488" s="7" t="str">
        <f t="shared" si="81"/>
        <v/>
      </c>
      <c r="T488" s="42" t="str">
        <f>IF(AND(P488=3,H488="F",NOT(L488="Unattached")),SUMIF(O$2:O488,O488,I$2:I488),"")</f>
        <v/>
      </c>
      <c r="U488" s="8" t="str">
        <f t="shared" si="74"/>
        <v/>
      </c>
      <c r="V488" s="8" t="str">
        <f t="shared" si="78"/>
        <v/>
      </c>
      <c r="W488" s="40" t="str">
        <f t="shared" si="75"/>
        <v xml:space="preserve"> </v>
      </c>
      <c r="X488" s="40" t="str">
        <f>IF(H488="M",IF(P488&lt;&gt;4,"",VLOOKUP(CONCATENATE(O488," ",(P488-3)),$W$2:AA488,5,0)),IF(P488&lt;&gt;3,"",VLOOKUP(CONCATENATE(O488," ",(P488-2)),$W$2:AA488,5,0)))</f>
        <v/>
      </c>
      <c r="Y488" s="40" t="str">
        <f>IF(H488="M",IF(P488&lt;&gt;4,"",VLOOKUP(CONCATENATE(O488," ",(P488-2)),$W$2:AA488,5,0)),IF(P488&lt;&gt;3,"",VLOOKUP(CONCATENATE(O488," ",(P488-1)),$W$2:AA488,5,0)))</f>
        <v/>
      </c>
      <c r="Z488" s="40" t="str">
        <f>IF(H488="M",IF(P488&lt;&gt;4,"",VLOOKUP(CONCATENATE(O488," ",(P488-1)),$W$2:AA488,5,0)),IF(P488&lt;&gt;3,"",VLOOKUP(CONCATENATE(O488," ",(P488)),$W$2:AA488,5,0)))</f>
        <v/>
      </c>
      <c r="AA488" s="40" t="str">
        <f t="shared" si="79"/>
        <v/>
      </c>
    </row>
    <row r="489" spans="1:27" x14ac:dyDescent="0.3">
      <c r="A489" s="78" t="str">
        <f t="shared" si="72"/>
        <v/>
      </c>
      <c r="B489" s="78" t="str">
        <f t="shared" si="73"/>
        <v/>
      </c>
      <c r="C489" s="1">
        <v>488</v>
      </c>
      <c r="E489" s="73"/>
      <c r="F489" t="str">
        <f>IF(D489="","",VLOOKUP(D489,ENTRANTS!$A$1:$H$1000,2,0))</f>
        <v/>
      </c>
      <c r="G489" t="str">
        <f>IF(D489="","",VLOOKUP(D489,ENTRANTS!$A$1:$H$1000,3,0))</f>
        <v/>
      </c>
      <c r="H489" s="1" t="str">
        <f>IF(D489="","",LEFT(VLOOKUP(D489,ENTRANTS!$A$1:$H$1000,5,0),1))</f>
        <v/>
      </c>
      <c r="I489" s="1" t="str">
        <f>IF(D489="","",COUNTIF($H$2:H489,H489))</f>
        <v/>
      </c>
      <c r="J489" s="1" t="str">
        <f>IF(D489="","",VLOOKUP(D489,ENTRANTS!$A$1:$H$1000,4,0))</f>
        <v/>
      </c>
      <c r="K489" s="1" t="str">
        <f>IF(D489="","",COUNTIF($J$2:J489,J489))</f>
        <v/>
      </c>
      <c r="L489" t="str">
        <f>IF(D489="","",VLOOKUP(D489,ENTRANTS!$A$1:$H$1000,6,0))</f>
        <v/>
      </c>
      <c r="M489" s="99" t="str">
        <f t="shared" si="76"/>
        <v/>
      </c>
      <c r="N489" s="38"/>
      <c r="O489" s="5" t="str">
        <f t="shared" si="77"/>
        <v/>
      </c>
      <c r="P489" s="6" t="str">
        <f>IF(D489="","",COUNTIF($O$2:O489,O489))</f>
        <v/>
      </c>
      <c r="Q489" s="7" t="str">
        <f t="shared" si="80"/>
        <v/>
      </c>
      <c r="R489" s="42" t="str">
        <f>IF(AND(P489=4,H489="M",NOT(L489="Unattached")),SUMIF(O$2:O489,O489,I$2:I489),"")</f>
        <v/>
      </c>
      <c r="S489" s="7" t="str">
        <f t="shared" si="81"/>
        <v/>
      </c>
      <c r="T489" s="42" t="str">
        <f>IF(AND(P489=3,H489="F",NOT(L489="Unattached")),SUMIF(O$2:O489,O489,I$2:I489),"")</f>
        <v/>
      </c>
      <c r="U489" s="8" t="str">
        <f t="shared" si="74"/>
        <v/>
      </c>
      <c r="V489" s="8" t="str">
        <f t="shared" si="78"/>
        <v/>
      </c>
      <c r="W489" s="40" t="str">
        <f t="shared" si="75"/>
        <v xml:space="preserve"> </v>
      </c>
      <c r="X489" s="40" t="str">
        <f>IF(H489="M",IF(P489&lt;&gt;4,"",VLOOKUP(CONCATENATE(O489," ",(P489-3)),$W$2:AA489,5,0)),IF(P489&lt;&gt;3,"",VLOOKUP(CONCATENATE(O489," ",(P489-2)),$W$2:AA489,5,0)))</f>
        <v/>
      </c>
      <c r="Y489" s="40" t="str">
        <f>IF(H489="M",IF(P489&lt;&gt;4,"",VLOOKUP(CONCATENATE(O489," ",(P489-2)),$W$2:AA489,5,0)),IF(P489&lt;&gt;3,"",VLOOKUP(CONCATENATE(O489," ",(P489-1)),$W$2:AA489,5,0)))</f>
        <v/>
      </c>
      <c r="Z489" s="40" t="str">
        <f>IF(H489="M",IF(P489&lt;&gt;4,"",VLOOKUP(CONCATENATE(O489," ",(P489-1)),$W$2:AA489,5,0)),IF(P489&lt;&gt;3,"",VLOOKUP(CONCATENATE(O489," ",(P489)),$W$2:AA489,5,0)))</f>
        <v/>
      </c>
      <c r="AA489" s="40" t="str">
        <f t="shared" si="79"/>
        <v/>
      </c>
    </row>
    <row r="490" spans="1:27" x14ac:dyDescent="0.3">
      <c r="A490" s="78" t="str">
        <f t="shared" si="72"/>
        <v/>
      </c>
      <c r="B490" s="78" t="str">
        <f t="shared" si="73"/>
        <v/>
      </c>
      <c r="C490" s="1">
        <v>489</v>
      </c>
      <c r="E490" s="73"/>
      <c r="F490" t="str">
        <f>IF(D490="","",VLOOKUP(D490,ENTRANTS!$A$1:$H$1000,2,0))</f>
        <v/>
      </c>
      <c r="G490" t="str">
        <f>IF(D490="","",VLOOKUP(D490,ENTRANTS!$A$1:$H$1000,3,0))</f>
        <v/>
      </c>
      <c r="H490" s="1" t="str">
        <f>IF(D490="","",LEFT(VLOOKUP(D490,ENTRANTS!$A$1:$H$1000,5,0),1))</f>
        <v/>
      </c>
      <c r="I490" s="1" t="str">
        <f>IF(D490="","",COUNTIF($H$2:H490,H490))</f>
        <v/>
      </c>
      <c r="J490" s="1" t="str">
        <f>IF(D490="","",VLOOKUP(D490,ENTRANTS!$A$1:$H$1000,4,0))</f>
        <v/>
      </c>
      <c r="K490" s="1" t="str">
        <f>IF(D490="","",COUNTIF($J$2:J490,J490))</f>
        <v/>
      </c>
      <c r="L490" t="str">
        <f>IF(D490="","",VLOOKUP(D490,ENTRANTS!$A$1:$H$1000,6,0))</f>
        <v/>
      </c>
      <c r="M490" s="99" t="str">
        <f t="shared" si="76"/>
        <v/>
      </c>
      <c r="N490" s="38"/>
      <c r="O490" s="5" t="str">
        <f t="shared" si="77"/>
        <v/>
      </c>
      <c r="P490" s="6" t="str">
        <f>IF(D490="","",COUNTIF($O$2:O490,O490))</f>
        <v/>
      </c>
      <c r="Q490" s="7" t="str">
        <f t="shared" si="80"/>
        <v/>
      </c>
      <c r="R490" s="42" t="str">
        <f>IF(AND(P490=4,H490="M",NOT(L490="Unattached")),SUMIF(O$2:O490,O490,I$2:I490),"")</f>
        <v/>
      </c>
      <c r="S490" s="7" t="str">
        <f t="shared" si="81"/>
        <v/>
      </c>
      <c r="T490" s="42" t="str">
        <f>IF(AND(P490=3,H490="F",NOT(L490="Unattached")),SUMIF(O$2:O490,O490,I$2:I490),"")</f>
        <v/>
      </c>
      <c r="U490" s="8" t="str">
        <f t="shared" si="74"/>
        <v/>
      </c>
      <c r="V490" s="8" t="str">
        <f t="shared" si="78"/>
        <v/>
      </c>
      <c r="W490" s="40" t="str">
        <f t="shared" si="75"/>
        <v xml:space="preserve"> </v>
      </c>
      <c r="X490" s="40" t="str">
        <f>IF(H490="M",IF(P490&lt;&gt;4,"",VLOOKUP(CONCATENATE(O490," ",(P490-3)),$W$2:AA490,5,0)),IF(P490&lt;&gt;3,"",VLOOKUP(CONCATENATE(O490," ",(P490-2)),$W$2:AA490,5,0)))</f>
        <v/>
      </c>
      <c r="Y490" s="40" t="str">
        <f>IF(H490="M",IF(P490&lt;&gt;4,"",VLOOKUP(CONCATENATE(O490," ",(P490-2)),$W$2:AA490,5,0)),IF(P490&lt;&gt;3,"",VLOOKUP(CONCATENATE(O490," ",(P490-1)),$W$2:AA490,5,0)))</f>
        <v/>
      </c>
      <c r="Z490" s="40" t="str">
        <f>IF(H490="M",IF(P490&lt;&gt;4,"",VLOOKUP(CONCATENATE(O490," ",(P490-1)),$W$2:AA490,5,0)),IF(P490&lt;&gt;3,"",VLOOKUP(CONCATENATE(O490," ",(P490)),$W$2:AA490,5,0)))</f>
        <v/>
      </c>
      <c r="AA490" s="40" t="str">
        <f t="shared" si="79"/>
        <v/>
      </c>
    </row>
    <row r="491" spans="1:27" x14ac:dyDescent="0.3">
      <c r="A491" s="78" t="str">
        <f t="shared" si="72"/>
        <v/>
      </c>
      <c r="B491" s="78" t="str">
        <f t="shared" si="73"/>
        <v/>
      </c>
      <c r="C491" s="1">
        <v>490</v>
      </c>
      <c r="E491" s="73"/>
      <c r="F491" t="str">
        <f>IF(D491="","",VLOOKUP(D491,ENTRANTS!$A$1:$H$1000,2,0))</f>
        <v/>
      </c>
      <c r="G491" t="str">
        <f>IF(D491="","",VLOOKUP(D491,ENTRANTS!$A$1:$H$1000,3,0))</f>
        <v/>
      </c>
      <c r="H491" s="1" t="str">
        <f>IF(D491="","",LEFT(VLOOKUP(D491,ENTRANTS!$A$1:$H$1000,5,0),1))</f>
        <v/>
      </c>
      <c r="I491" s="1" t="str">
        <f>IF(D491="","",COUNTIF($H$2:H491,H491))</f>
        <v/>
      </c>
      <c r="J491" s="1" t="str">
        <f>IF(D491="","",VLOOKUP(D491,ENTRANTS!$A$1:$H$1000,4,0))</f>
        <v/>
      </c>
      <c r="K491" s="1" t="str">
        <f>IF(D491="","",COUNTIF($J$2:J491,J491))</f>
        <v/>
      </c>
      <c r="L491" t="str">
        <f>IF(D491="","",VLOOKUP(D491,ENTRANTS!$A$1:$H$1000,6,0))</f>
        <v/>
      </c>
      <c r="M491" s="99" t="str">
        <f t="shared" si="76"/>
        <v/>
      </c>
      <c r="N491" s="38"/>
      <c r="O491" s="5" t="str">
        <f t="shared" si="77"/>
        <v/>
      </c>
      <c r="P491" s="6" t="str">
        <f>IF(D491="","",COUNTIF($O$2:O491,O491))</f>
        <v/>
      </c>
      <c r="Q491" s="7" t="str">
        <f t="shared" si="80"/>
        <v/>
      </c>
      <c r="R491" s="42" t="str">
        <f>IF(AND(P491=4,H491="M",NOT(L491="Unattached")),SUMIF(O$2:O491,O491,I$2:I491),"")</f>
        <v/>
      </c>
      <c r="S491" s="7" t="str">
        <f t="shared" si="81"/>
        <v/>
      </c>
      <c r="T491" s="42" t="str">
        <f>IF(AND(P491=3,H491="F",NOT(L491="Unattached")),SUMIF(O$2:O491,O491,I$2:I491),"")</f>
        <v/>
      </c>
      <c r="U491" s="8" t="str">
        <f t="shared" si="74"/>
        <v/>
      </c>
      <c r="V491" s="8" t="str">
        <f t="shared" si="78"/>
        <v/>
      </c>
      <c r="W491" s="40" t="str">
        <f t="shared" si="75"/>
        <v xml:space="preserve"> </v>
      </c>
      <c r="X491" s="40" t="str">
        <f>IF(H491="M",IF(P491&lt;&gt;4,"",VLOOKUP(CONCATENATE(O491," ",(P491-3)),$W$2:AA491,5,0)),IF(P491&lt;&gt;3,"",VLOOKUP(CONCATENATE(O491," ",(P491-2)),$W$2:AA491,5,0)))</f>
        <v/>
      </c>
      <c r="Y491" s="40" t="str">
        <f>IF(H491="M",IF(P491&lt;&gt;4,"",VLOOKUP(CONCATENATE(O491," ",(P491-2)),$W$2:AA491,5,0)),IF(P491&lt;&gt;3,"",VLOOKUP(CONCATENATE(O491," ",(P491-1)),$W$2:AA491,5,0)))</f>
        <v/>
      </c>
      <c r="Z491" s="40" t="str">
        <f>IF(H491="M",IF(P491&lt;&gt;4,"",VLOOKUP(CONCATENATE(O491," ",(P491-1)),$W$2:AA491,5,0)),IF(P491&lt;&gt;3,"",VLOOKUP(CONCATENATE(O491," ",(P491)),$W$2:AA491,5,0)))</f>
        <v/>
      </c>
      <c r="AA491" s="40" t="str">
        <f t="shared" si="79"/>
        <v/>
      </c>
    </row>
    <row r="492" spans="1:27" x14ac:dyDescent="0.3">
      <c r="A492" s="78" t="str">
        <f t="shared" si="72"/>
        <v/>
      </c>
      <c r="B492" s="78" t="str">
        <f t="shared" si="73"/>
        <v/>
      </c>
      <c r="C492" s="1">
        <v>491</v>
      </c>
      <c r="E492" s="73"/>
      <c r="F492" t="str">
        <f>IF(D492="","",VLOOKUP(D492,ENTRANTS!$A$1:$H$1000,2,0))</f>
        <v/>
      </c>
      <c r="G492" t="str">
        <f>IF(D492="","",VLOOKUP(D492,ENTRANTS!$A$1:$H$1000,3,0))</f>
        <v/>
      </c>
      <c r="H492" s="1" t="str">
        <f>IF(D492="","",LEFT(VLOOKUP(D492,ENTRANTS!$A$1:$H$1000,5,0),1))</f>
        <v/>
      </c>
      <c r="I492" s="1" t="str">
        <f>IF(D492="","",COUNTIF($H$2:H492,H492))</f>
        <v/>
      </c>
      <c r="J492" s="1" t="str">
        <f>IF(D492="","",VLOOKUP(D492,ENTRANTS!$A$1:$H$1000,4,0))</f>
        <v/>
      </c>
      <c r="K492" s="1" t="str">
        <f>IF(D492="","",COUNTIF($J$2:J492,J492))</f>
        <v/>
      </c>
      <c r="L492" t="str">
        <f>IF(D492="","",VLOOKUP(D492,ENTRANTS!$A$1:$H$1000,6,0))</f>
        <v/>
      </c>
      <c r="M492" s="99" t="str">
        <f t="shared" si="76"/>
        <v/>
      </c>
      <c r="N492" s="38"/>
      <c r="O492" s="5" t="str">
        <f t="shared" si="77"/>
        <v/>
      </c>
      <c r="P492" s="6" t="str">
        <f>IF(D492="","",COUNTIF($O$2:O492,O492))</f>
        <v/>
      </c>
      <c r="Q492" s="7" t="str">
        <f t="shared" si="80"/>
        <v/>
      </c>
      <c r="R492" s="42" t="str">
        <f>IF(AND(P492=4,H492="M",NOT(L492="Unattached")),SUMIF(O$2:O492,O492,I$2:I492),"")</f>
        <v/>
      </c>
      <c r="S492" s="7" t="str">
        <f t="shared" si="81"/>
        <v/>
      </c>
      <c r="T492" s="42" t="str">
        <f>IF(AND(P492=3,H492="F",NOT(L492="Unattached")),SUMIF(O$2:O492,O492,I$2:I492),"")</f>
        <v/>
      </c>
      <c r="U492" s="8" t="str">
        <f t="shared" si="74"/>
        <v/>
      </c>
      <c r="V492" s="8" t="str">
        <f t="shared" si="78"/>
        <v/>
      </c>
      <c r="W492" s="40" t="str">
        <f t="shared" si="75"/>
        <v xml:space="preserve"> </v>
      </c>
      <c r="X492" s="40" t="str">
        <f>IF(H492="M",IF(P492&lt;&gt;4,"",VLOOKUP(CONCATENATE(O492," ",(P492-3)),$W$2:AA492,5,0)),IF(P492&lt;&gt;3,"",VLOOKUP(CONCATENATE(O492," ",(P492-2)),$W$2:AA492,5,0)))</f>
        <v/>
      </c>
      <c r="Y492" s="40" t="str">
        <f>IF(H492="M",IF(P492&lt;&gt;4,"",VLOOKUP(CONCATENATE(O492," ",(P492-2)),$W$2:AA492,5,0)),IF(P492&lt;&gt;3,"",VLOOKUP(CONCATENATE(O492," ",(P492-1)),$W$2:AA492,5,0)))</f>
        <v/>
      </c>
      <c r="Z492" s="40" t="str">
        <f>IF(H492="M",IF(P492&lt;&gt;4,"",VLOOKUP(CONCATENATE(O492," ",(P492-1)),$W$2:AA492,5,0)),IF(P492&lt;&gt;3,"",VLOOKUP(CONCATENATE(O492," ",(P492)),$W$2:AA492,5,0)))</f>
        <v/>
      </c>
      <c r="AA492" s="40" t="str">
        <f t="shared" si="79"/>
        <v/>
      </c>
    </row>
    <row r="493" spans="1:27" x14ac:dyDescent="0.3">
      <c r="A493" s="78" t="str">
        <f t="shared" si="72"/>
        <v/>
      </c>
      <c r="B493" s="78" t="str">
        <f t="shared" si="73"/>
        <v/>
      </c>
      <c r="C493" s="1">
        <v>492</v>
      </c>
      <c r="E493" s="73"/>
      <c r="F493" t="str">
        <f>IF(D493="","",VLOOKUP(D493,ENTRANTS!$A$1:$H$1000,2,0))</f>
        <v/>
      </c>
      <c r="G493" t="str">
        <f>IF(D493="","",VLOOKUP(D493,ENTRANTS!$A$1:$H$1000,3,0))</f>
        <v/>
      </c>
      <c r="H493" s="1" t="str">
        <f>IF(D493="","",LEFT(VLOOKUP(D493,ENTRANTS!$A$1:$H$1000,5,0),1))</f>
        <v/>
      </c>
      <c r="I493" s="1" t="str">
        <f>IF(D493="","",COUNTIF($H$2:H493,H493))</f>
        <v/>
      </c>
      <c r="J493" s="1" t="str">
        <f>IF(D493="","",VLOOKUP(D493,ENTRANTS!$A$1:$H$1000,4,0))</f>
        <v/>
      </c>
      <c r="K493" s="1" t="str">
        <f>IF(D493="","",COUNTIF($J$2:J493,J493))</f>
        <v/>
      </c>
      <c r="L493" t="str">
        <f>IF(D493="","",VLOOKUP(D493,ENTRANTS!$A$1:$H$1000,6,0))</f>
        <v/>
      </c>
      <c r="M493" s="99" t="str">
        <f t="shared" si="76"/>
        <v/>
      </c>
      <c r="N493" s="38"/>
      <c r="O493" s="5" t="str">
        <f t="shared" si="77"/>
        <v/>
      </c>
      <c r="P493" s="6" t="str">
        <f>IF(D493="","",COUNTIF($O$2:O493,O493))</f>
        <v/>
      </c>
      <c r="Q493" s="7" t="str">
        <f t="shared" si="80"/>
        <v/>
      </c>
      <c r="R493" s="42" t="str">
        <f>IF(AND(P493=4,H493="M",NOT(L493="Unattached")),SUMIF(O$2:O493,O493,I$2:I493),"")</f>
        <v/>
      </c>
      <c r="S493" s="7" t="str">
        <f t="shared" si="81"/>
        <v/>
      </c>
      <c r="T493" s="42" t="str">
        <f>IF(AND(P493=3,H493="F",NOT(L493="Unattached")),SUMIF(O$2:O493,O493,I$2:I493),"")</f>
        <v/>
      </c>
      <c r="U493" s="8" t="str">
        <f t="shared" si="74"/>
        <v/>
      </c>
      <c r="V493" s="8" t="str">
        <f t="shared" si="78"/>
        <v/>
      </c>
      <c r="W493" s="40" t="str">
        <f t="shared" si="75"/>
        <v xml:space="preserve"> </v>
      </c>
      <c r="X493" s="40" t="str">
        <f>IF(H493="M",IF(P493&lt;&gt;4,"",VLOOKUP(CONCATENATE(O493," ",(P493-3)),$W$2:AA493,5,0)),IF(P493&lt;&gt;3,"",VLOOKUP(CONCATENATE(O493," ",(P493-2)),$W$2:AA493,5,0)))</f>
        <v/>
      </c>
      <c r="Y493" s="40" t="str">
        <f>IF(H493="M",IF(P493&lt;&gt;4,"",VLOOKUP(CONCATENATE(O493," ",(P493-2)),$W$2:AA493,5,0)),IF(P493&lt;&gt;3,"",VLOOKUP(CONCATENATE(O493," ",(P493-1)),$W$2:AA493,5,0)))</f>
        <v/>
      </c>
      <c r="Z493" s="40" t="str">
        <f>IF(H493="M",IF(P493&lt;&gt;4,"",VLOOKUP(CONCATENATE(O493," ",(P493-1)),$W$2:AA493,5,0)),IF(P493&lt;&gt;3,"",VLOOKUP(CONCATENATE(O493," ",(P493)),$W$2:AA493,5,0)))</f>
        <v/>
      </c>
      <c r="AA493" s="40" t="str">
        <f t="shared" si="79"/>
        <v/>
      </c>
    </row>
    <row r="494" spans="1:27" x14ac:dyDescent="0.3">
      <c r="A494" s="78" t="str">
        <f t="shared" si="72"/>
        <v/>
      </c>
      <c r="B494" s="78" t="str">
        <f t="shared" si="73"/>
        <v/>
      </c>
      <c r="C494" s="1">
        <v>493</v>
      </c>
      <c r="E494" s="73"/>
      <c r="F494" t="str">
        <f>IF(D494="","",VLOOKUP(D494,ENTRANTS!$A$1:$H$1000,2,0))</f>
        <v/>
      </c>
      <c r="G494" t="str">
        <f>IF(D494="","",VLOOKUP(D494,ENTRANTS!$A$1:$H$1000,3,0))</f>
        <v/>
      </c>
      <c r="H494" s="1" t="str">
        <f>IF(D494="","",LEFT(VLOOKUP(D494,ENTRANTS!$A$1:$H$1000,5,0),1))</f>
        <v/>
      </c>
      <c r="I494" s="1" t="str">
        <f>IF(D494="","",COUNTIF($H$2:H494,H494))</f>
        <v/>
      </c>
      <c r="J494" s="1" t="str">
        <f>IF(D494="","",VLOOKUP(D494,ENTRANTS!$A$1:$H$1000,4,0))</f>
        <v/>
      </c>
      <c r="K494" s="1" t="str">
        <f>IF(D494="","",COUNTIF($J$2:J494,J494))</f>
        <v/>
      </c>
      <c r="L494" t="str">
        <f>IF(D494="","",VLOOKUP(D494,ENTRANTS!$A$1:$H$1000,6,0))</f>
        <v/>
      </c>
      <c r="M494" s="99" t="str">
        <f t="shared" si="76"/>
        <v/>
      </c>
      <c r="N494" s="38"/>
      <c r="O494" s="5" t="str">
        <f t="shared" si="77"/>
        <v/>
      </c>
      <c r="P494" s="6" t="str">
        <f>IF(D494="","",COUNTIF($O$2:O494,O494))</f>
        <v/>
      </c>
      <c r="Q494" s="7" t="str">
        <f t="shared" si="80"/>
        <v/>
      </c>
      <c r="R494" s="42" t="str">
        <f>IF(AND(P494=4,H494="M",NOT(L494="Unattached")),SUMIF(O$2:O494,O494,I$2:I494),"")</f>
        <v/>
      </c>
      <c r="S494" s="7" t="str">
        <f t="shared" si="81"/>
        <v/>
      </c>
      <c r="T494" s="42" t="str">
        <f>IF(AND(P494=3,H494="F",NOT(L494="Unattached")),SUMIF(O$2:O494,O494,I$2:I494),"")</f>
        <v/>
      </c>
      <c r="U494" s="8" t="str">
        <f t="shared" si="74"/>
        <v/>
      </c>
      <c r="V494" s="8" t="str">
        <f t="shared" si="78"/>
        <v/>
      </c>
      <c r="W494" s="40" t="str">
        <f t="shared" si="75"/>
        <v xml:space="preserve"> </v>
      </c>
      <c r="X494" s="40" t="str">
        <f>IF(H494="M",IF(P494&lt;&gt;4,"",VLOOKUP(CONCATENATE(O494," ",(P494-3)),$W$2:AA494,5,0)),IF(P494&lt;&gt;3,"",VLOOKUP(CONCATENATE(O494," ",(P494-2)),$W$2:AA494,5,0)))</f>
        <v/>
      </c>
      <c r="Y494" s="40" t="str">
        <f>IF(H494="M",IF(P494&lt;&gt;4,"",VLOOKUP(CONCATENATE(O494," ",(P494-2)),$W$2:AA494,5,0)),IF(P494&lt;&gt;3,"",VLOOKUP(CONCATENATE(O494," ",(P494-1)),$W$2:AA494,5,0)))</f>
        <v/>
      </c>
      <c r="Z494" s="40" t="str">
        <f>IF(H494="M",IF(P494&lt;&gt;4,"",VLOOKUP(CONCATENATE(O494," ",(P494-1)),$W$2:AA494,5,0)),IF(P494&lt;&gt;3,"",VLOOKUP(CONCATENATE(O494," ",(P494)),$W$2:AA494,5,0)))</f>
        <v/>
      </c>
      <c r="AA494" s="40" t="str">
        <f t="shared" si="79"/>
        <v/>
      </c>
    </row>
    <row r="495" spans="1:27" x14ac:dyDescent="0.3">
      <c r="A495" s="78" t="str">
        <f t="shared" si="72"/>
        <v/>
      </c>
      <c r="B495" s="78" t="str">
        <f t="shared" si="73"/>
        <v/>
      </c>
      <c r="C495" s="1">
        <v>494</v>
      </c>
      <c r="E495" s="73"/>
      <c r="F495" t="str">
        <f>IF(D495="","",VLOOKUP(D495,ENTRANTS!$A$1:$H$1000,2,0))</f>
        <v/>
      </c>
      <c r="G495" t="str">
        <f>IF(D495="","",VLOOKUP(D495,ENTRANTS!$A$1:$H$1000,3,0))</f>
        <v/>
      </c>
      <c r="H495" s="1" t="str">
        <f>IF(D495="","",LEFT(VLOOKUP(D495,ENTRANTS!$A$1:$H$1000,5,0),1))</f>
        <v/>
      </c>
      <c r="I495" s="1" t="str">
        <f>IF(D495="","",COUNTIF($H$2:H495,H495))</f>
        <v/>
      </c>
      <c r="J495" s="1" t="str">
        <f>IF(D495="","",VLOOKUP(D495,ENTRANTS!$A$1:$H$1000,4,0))</f>
        <v/>
      </c>
      <c r="K495" s="1" t="str">
        <f>IF(D495="","",COUNTIF($J$2:J495,J495))</f>
        <v/>
      </c>
      <c r="L495" t="str">
        <f>IF(D495="","",VLOOKUP(D495,ENTRANTS!$A$1:$H$1000,6,0))</f>
        <v/>
      </c>
      <c r="M495" s="99" t="str">
        <f t="shared" si="76"/>
        <v/>
      </c>
      <c r="N495" s="38"/>
      <c r="O495" s="5" t="str">
        <f t="shared" si="77"/>
        <v/>
      </c>
      <c r="P495" s="6" t="str">
        <f>IF(D495="","",COUNTIF($O$2:O495,O495))</f>
        <v/>
      </c>
      <c r="Q495" s="7" t="str">
        <f t="shared" si="80"/>
        <v/>
      </c>
      <c r="R495" s="42" t="str">
        <f>IF(AND(P495=4,H495="M",NOT(L495="Unattached")),SUMIF(O$2:O495,O495,I$2:I495),"")</f>
        <v/>
      </c>
      <c r="S495" s="7" t="str">
        <f t="shared" si="81"/>
        <v/>
      </c>
      <c r="T495" s="42" t="str">
        <f>IF(AND(P495=3,H495="F",NOT(L495="Unattached")),SUMIF(O$2:O495,O495,I$2:I495),"")</f>
        <v/>
      </c>
      <c r="U495" s="8" t="str">
        <f t="shared" si="74"/>
        <v/>
      </c>
      <c r="V495" s="8" t="str">
        <f t="shared" si="78"/>
        <v/>
      </c>
      <c r="W495" s="40" t="str">
        <f t="shared" si="75"/>
        <v xml:space="preserve"> </v>
      </c>
      <c r="X495" s="40" t="str">
        <f>IF(H495="M",IF(P495&lt;&gt;4,"",VLOOKUP(CONCATENATE(O495," ",(P495-3)),$W$2:AA495,5,0)),IF(P495&lt;&gt;3,"",VLOOKUP(CONCATENATE(O495," ",(P495-2)),$W$2:AA495,5,0)))</f>
        <v/>
      </c>
      <c r="Y495" s="40" t="str">
        <f>IF(H495="M",IF(P495&lt;&gt;4,"",VLOOKUP(CONCATENATE(O495," ",(P495-2)),$W$2:AA495,5,0)),IF(P495&lt;&gt;3,"",VLOOKUP(CONCATENATE(O495," ",(P495-1)),$W$2:AA495,5,0)))</f>
        <v/>
      </c>
      <c r="Z495" s="40" t="str">
        <f>IF(H495="M",IF(P495&lt;&gt;4,"",VLOOKUP(CONCATENATE(O495," ",(P495-1)),$W$2:AA495,5,0)),IF(P495&lt;&gt;3,"",VLOOKUP(CONCATENATE(O495," ",(P495)),$W$2:AA495,5,0)))</f>
        <v/>
      </c>
      <c r="AA495" s="40" t="str">
        <f t="shared" si="79"/>
        <v/>
      </c>
    </row>
    <row r="496" spans="1:27" x14ac:dyDescent="0.3">
      <c r="A496" s="78" t="str">
        <f t="shared" si="72"/>
        <v/>
      </c>
      <c r="B496" s="78" t="str">
        <f t="shared" si="73"/>
        <v/>
      </c>
      <c r="C496" s="1">
        <v>495</v>
      </c>
      <c r="E496" s="73"/>
      <c r="F496" t="str">
        <f>IF(D496="","",VLOOKUP(D496,ENTRANTS!$A$1:$H$1000,2,0))</f>
        <v/>
      </c>
      <c r="G496" t="str">
        <f>IF(D496="","",VLOOKUP(D496,ENTRANTS!$A$1:$H$1000,3,0))</f>
        <v/>
      </c>
      <c r="H496" s="1" t="str">
        <f>IF(D496="","",LEFT(VLOOKUP(D496,ENTRANTS!$A$1:$H$1000,5,0),1))</f>
        <v/>
      </c>
      <c r="I496" s="1" t="str">
        <f>IF(D496="","",COUNTIF($H$2:H496,H496))</f>
        <v/>
      </c>
      <c r="J496" s="1" t="str">
        <f>IF(D496="","",VLOOKUP(D496,ENTRANTS!$A$1:$H$1000,4,0))</f>
        <v/>
      </c>
      <c r="K496" s="1" t="str">
        <f>IF(D496="","",COUNTIF($J$2:J496,J496))</f>
        <v/>
      </c>
      <c r="L496" t="str">
        <f>IF(D496="","",VLOOKUP(D496,ENTRANTS!$A$1:$H$1000,6,0))</f>
        <v/>
      </c>
      <c r="M496" s="99" t="str">
        <f t="shared" si="76"/>
        <v/>
      </c>
      <c r="N496" s="38"/>
      <c r="O496" s="5" t="str">
        <f t="shared" si="77"/>
        <v/>
      </c>
      <c r="P496" s="6" t="str">
        <f>IF(D496="","",COUNTIF($O$2:O496,O496))</f>
        <v/>
      </c>
      <c r="Q496" s="7" t="str">
        <f t="shared" si="80"/>
        <v/>
      </c>
      <c r="R496" s="42" t="str">
        <f>IF(AND(P496=4,H496="M",NOT(L496="Unattached")),SUMIF(O$2:O496,O496,I$2:I496),"")</f>
        <v/>
      </c>
      <c r="S496" s="7" t="str">
        <f t="shared" si="81"/>
        <v/>
      </c>
      <c r="T496" s="42" t="str">
        <f>IF(AND(P496=3,H496="F",NOT(L496="Unattached")),SUMIF(O$2:O496,O496,I$2:I496),"")</f>
        <v/>
      </c>
      <c r="U496" s="8" t="str">
        <f t="shared" si="74"/>
        <v/>
      </c>
      <c r="V496" s="8" t="str">
        <f t="shared" si="78"/>
        <v/>
      </c>
      <c r="W496" s="40" t="str">
        <f t="shared" si="75"/>
        <v xml:space="preserve"> </v>
      </c>
      <c r="X496" s="40" t="str">
        <f>IF(H496="M",IF(P496&lt;&gt;4,"",VLOOKUP(CONCATENATE(O496," ",(P496-3)),$W$2:AA496,5,0)),IF(P496&lt;&gt;3,"",VLOOKUP(CONCATENATE(O496," ",(P496-2)),$W$2:AA496,5,0)))</f>
        <v/>
      </c>
      <c r="Y496" s="40" t="str">
        <f>IF(H496="M",IF(P496&lt;&gt;4,"",VLOOKUP(CONCATENATE(O496," ",(P496-2)),$W$2:AA496,5,0)),IF(P496&lt;&gt;3,"",VLOOKUP(CONCATENATE(O496," ",(P496-1)),$W$2:AA496,5,0)))</f>
        <v/>
      </c>
      <c r="Z496" s="40" t="str">
        <f>IF(H496="M",IF(P496&lt;&gt;4,"",VLOOKUP(CONCATENATE(O496," ",(P496-1)),$W$2:AA496,5,0)),IF(P496&lt;&gt;3,"",VLOOKUP(CONCATENATE(O496," ",(P496)),$W$2:AA496,5,0)))</f>
        <v/>
      </c>
      <c r="AA496" s="40" t="str">
        <f t="shared" si="79"/>
        <v/>
      </c>
    </row>
    <row r="497" spans="1:27" x14ac:dyDescent="0.3">
      <c r="A497" s="78" t="str">
        <f t="shared" si="72"/>
        <v/>
      </c>
      <c r="B497" s="78" t="str">
        <f t="shared" si="73"/>
        <v/>
      </c>
      <c r="C497" s="1">
        <v>496</v>
      </c>
      <c r="E497" s="73"/>
      <c r="F497" t="str">
        <f>IF(D497="","",VLOOKUP(D497,ENTRANTS!$A$1:$H$1000,2,0))</f>
        <v/>
      </c>
      <c r="G497" t="str">
        <f>IF(D497="","",VLOOKUP(D497,ENTRANTS!$A$1:$H$1000,3,0))</f>
        <v/>
      </c>
      <c r="H497" s="1" t="str">
        <f>IF(D497="","",LEFT(VLOOKUP(D497,ENTRANTS!$A$1:$H$1000,5,0),1))</f>
        <v/>
      </c>
      <c r="I497" s="1" t="str">
        <f>IF(D497="","",COUNTIF($H$2:H497,H497))</f>
        <v/>
      </c>
      <c r="J497" s="1" t="str">
        <f>IF(D497="","",VLOOKUP(D497,ENTRANTS!$A$1:$H$1000,4,0))</f>
        <v/>
      </c>
      <c r="K497" s="1" t="str">
        <f>IF(D497="","",COUNTIF($J$2:J497,J497))</f>
        <v/>
      </c>
      <c r="L497" t="str">
        <f>IF(D497="","",VLOOKUP(D497,ENTRANTS!$A$1:$H$1000,6,0))</f>
        <v/>
      </c>
      <c r="M497" s="99" t="str">
        <f t="shared" si="76"/>
        <v/>
      </c>
      <c r="N497" s="38"/>
      <c r="O497" s="5" t="str">
        <f t="shared" si="77"/>
        <v/>
      </c>
      <c r="P497" s="6" t="str">
        <f>IF(D497="","",COUNTIF($O$2:O497,O497))</f>
        <v/>
      </c>
      <c r="Q497" s="7" t="str">
        <f t="shared" si="80"/>
        <v/>
      </c>
      <c r="R497" s="42" t="str">
        <f>IF(AND(P497=4,H497="M",NOT(L497="Unattached")),SUMIF(O$2:O497,O497,I$2:I497),"")</f>
        <v/>
      </c>
      <c r="S497" s="7" t="str">
        <f t="shared" si="81"/>
        <v/>
      </c>
      <c r="T497" s="42" t="str">
        <f>IF(AND(P497=3,H497="F",NOT(L497="Unattached")),SUMIF(O$2:O497,O497,I$2:I497),"")</f>
        <v/>
      </c>
      <c r="U497" s="8" t="str">
        <f t="shared" si="74"/>
        <v/>
      </c>
      <c r="V497" s="8" t="str">
        <f t="shared" si="78"/>
        <v/>
      </c>
      <c r="W497" s="40" t="str">
        <f t="shared" si="75"/>
        <v xml:space="preserve"> </v>
      </c>
      <c r="X497" s="40" t="str">
        <f>IF(H497="M",IF(P497&lt;&gt;4,"",VLOOKUP(CONCATENATE(O497," ",(P497-3)),$W$2:AA497,5,0)),IF(P497&lt;&gt;3,"",VLOOKUP(CONCATENATE(O497," ",(P497-2)),$W$2:AA497,5,0)))</f>
        <v/>
      </c>
      <c r="Y497" s="40" t="str">
        <f>IF(H497="M",IF(P497&lt;&gt;4,"",VLOOKUP(CONCATENATE(O497," ",(P497-2)),$W$2:AA497,5,0)),IF(P497&lt;&gt;3,"",VLOOKUP(CONCATENATE(O497," ",(P497-1)),$W$2:AA497,5,0)))</f>
        <v/>
      </c>
      <c r="Z497" s="40" t="str">
        <f>IF(H497="M",IF(P497&lt;&gt;4,"",VLOOKUP(CONCATENATE(O497," ",(P497-1)),$W$2:AA497,5,0)),IF(P497&lt;&gt;3,"",VLOOKUP(CONCATENATE(O497," ",(P497)),$W$2:AA497,5,0)))</f>
        <v/>
      </c>
      <c r="AA497" s="40" t="str">
        <f t="shared" si="79"/>
        <v/>
      </c>
    </row>
    <row r="498" spans="1:27" x14ac:dyDescent="0.3">
      <c r="A498" s="78" t="str">
        <f t="shared" si="72"/>
        <v/>
      </c>
      <c r="B498" s="78" t="str">
        <f t="shared" si="73"/>
        <v/>
      </c>
      <c r="C498" s="1">
        <v>497</v>
      </c>
      <c r="E498" s="73"/>
      <c r="F498" t="str">
        <f>IF(D498="","",VLOOKUP(D498,ENTRANTS!$A$1:$H$1000,2,0))</f>
        <v/>
      </c>
      <c r="G498" t="str">
        <f>IF(D498="","",VLOOKUP(D498,ENTRANTS!$A$1:$H$1000,3,0))</f>
        <v/>
      </c>
      <c r="H498" s="1" t="str">
        <f>IF(D498="","",LEFT(VLOOKUP(D498,ENTRANTS!$A$1:$H$1000,5,0),1))</f>
        <v/>
      </c>
      <c r="I498" s="1" t="str">
        <f>IF(D498="","",COUNTIF($H$2:H498,H498))</f>
        <v/>
      </c>
      <c r="J498" s="1" t="str">
        <f>IF(D498="","",VLOOKUP(D498,ENTRANTS!$A$1:$H$1000,4,0))</f>
        <v/>
      </c>
      <c r="K498" s="1" t="str">
        <f>IF(D498="","",COUNTIF($J$2:J498,J498))</f>
        <v/>
      </c>
      <c r="L498" t="str">
        <f>IF(D498="","",VLOOKUP(D498,ENTRANTS!$A$1:$H$1000,6,0))</f>
        <v/>
      </c>
      <c r="M498" s="99" t="str">
        <f t="shared" si="76"/>
        <v/>
      </c>
      <c r="N498" s="38"/>
      <c r="O498" s="5" t="str">
        <f t="shared" si="77"/>
        <v/>
      </c>
      <c r="P498" s="6" t="str">
        <f>IF(D498="","",COUNTIF($O$2:O498,O498))</f>
        <v/>
      </c>
      <c r="Q498" s="7" t="str">
        <f t="shared" si="80"/>
        <v/>
      </c>
      <c r="R498" s="42" t="str">
        <f>IF(AND(P498=4,H498="M",NOT(L498="Unattached")),SUMIF(O$2:O498,O498,I$2:I498),"")</f>
        <v/>
      </c>
      <c r="S498" s="7" t="str">
        <f t="shared" si="81"/>
        <v/>
      </c>
      <c r="T498" s="42" t="str">
        <f>IF(AND(P498=3,H498="F",NOT(L498="Unattached")),SUMIF(O$2:O498,O498,I$2:I498),"")</f>
        <v/>
      </c>
      <c r="U498" s="8" t="str">
        <f t="shared" si="74"/>
        <v/>
      </c>
      <c r="V498" s="8" t="str">
        <f t="shared" si="78"/>
        <v/>
      </c>
      <c r="W498" s="40" t="str">
        <f t="shared" si="75"/>
        <v xml:space="preserve"> </v>
      </c>
      <c r="X498" s="40" t="str">
        <f>IF(H498="M",IF(P498&lt;&gt;4,"",VLOOKUP(CONCATENATE(O498," ",(P498-3)),$W$2:AA498,5,0)),IF(P498&lt;&gt;3,"",VLOOKUP(CONCATENATE(O498," ",(P498-2)),$W$2:AA498,5,0)))</f>
        <v/>
      </c>
      <c r="Y498" s="40" t="str">
        <f>IF(H498="M",IF(P498&lt;&gt;4,"",VLOOKUP(CONCATENATE(O498," ",(P498-2)),$W$2:AA498,5,0)),IF(P498&lt;&gt;3,"",VLOOKUP(CONCATENATE(O498," ",(P498-1)),$W$2:AA498,5,0)))</f>
        <v/>
      </c>
      <c r="Z498" s="40" t="str">
        <f>IF(H498="M",IF(P498&lt;&gt;4,"",VLOOKUP(CONCATENATE(O498," ",(P498-1)),$W$2:AA498,5,0)),IF(P498&lt;&gt;3,"",VLOOKUP(CONCATENATE(O498," ",(P498)),$W$2:AA498,5,0)))</f>
        <v/>
      </c>
      <c r="AA498" s="40" t="str">
        <f t="shared" si="79"/>
        <v/>
      </c>
    </row>
    <row r="499" spans="1:27" x14ac:dyDescent="0.3">
      <c r="A499" s="78" t="str">
        <f t="shared" si="72"/>
        <v/>
      </c>
      <c r="B499" s="78" t="str">
        <f t="shared" si="73"/>
        <v/>
      </c>
      <c r="C499" s="1">
        <v>498</v>
      </c>
      <c r="E499" s="73"/>
      <c r="F499" t="str">
        <f>IF(D499="","",VLOOKUP(D499,ENTRANTS!$A$1:$H$1000,2,0))</f>
        <v/>
      </c>
      <c r="G499" t="str">
        <f>IF(D499="","",VLOOKUP(D499,ENTRANTS!$A$1:$H$1000,3,0))</f>
        <v/>
      </c>
      <c r="H499" s="1" t="str">
        <f>IF(D499="","",LEFT(VLOOKUP(D499,ENTRANTS!$A$1:$H$1000,5,0),1))</f>
        <v/>
      </c>
      <c r="I499" s="1" t="str">
        <f>IF(D499="","",COUNTIF($H$2:H499,H499))</f>
        <v/>
      </c>
      <c r="J499" s="1" t="str">
        <f>IF(D499="","",VLOOKUP(D499,ENTRANTS!$A$1:$H$1000,4,0))</f>
        <v/>
      </c>
      <c r="K499" s="1" t="str">
        <f>IF(D499="","",COUNTIF($J$2:J499,J499))</f>
        <v/>
      </c>
      <c r="L499" t="str">
        <f>IF(D499="","",VLOOKUP(D499,ENTRANTS!$A$1:$H$1000,6,0))</f>
        <v/>
      </c>
      <c r="M499" s="99" t="str">
        <f t="shared" si="76"/>
        <v/>
      </c>
      <c r="N499" s="38"/>
      <c r="O499" s="5" t="str">
        <f t="shared" si="77"/>
        <v/>
      </c>
      <c r="P499" s="6" t="str">
        <f>IF(D499="","",COUNTIF($O$2:O499,O499))</f>
        <v/>
      </c>
      <c r="Q499" s="7" t="str">
        <f t="shared" si="80"/>
        <v/>
      </c>
      <c r="R499" s="42" t="str">
        <f>IF(AND(P499=4,H499="M",NOT(L499="Unattached")),SUMIF(O$2:O499,O499,I$2:I499),"")</f>
        <v/>
      </c>
      <c r="S499" s="7" t="str">
        <f t="shared" si="81"/>
        <v/>
      </c>
      <c r="T499" s="42" t="str">
        <f>IF(AND(P499=3,H499="F",NOT(L499="Unattached")),SUMIF(O$2:O499,O499,I$2:I499),"")</f>
        <v/>
      </c>
      <c r="U499" s="8" t="str">
        <f t="shared" si="74"/>
        <v/>
      </c>
      <c r="V499" s="8" t="str">
        <f t="shared" si="78"/>
        <v/>
      </c>
      <c r="W499" s="40" t="str">
        <f t="shared" si="75"/>
        <v xml:space="preserve"> </v>
      </c>
      <c r="X499" s="40" t="str">
        <f>IF(H499="M",IF(P499&lt;&gt;4,"",VLOOKUP(CONCATENATE(O499," ",(P499-3)),$W$2:AA499,5,0)),IF(P499&lt;&gt;3,"",VLOOKUP(CONCATENATE(O499," ",(P499-2)),$W$2:AA499,5,0)))</f>
        <v/>
      </c>
      <c r="Y499" s="40" t="str">
        <f>IF(H499="M",IF(P499&lt;&gt;4,"",VLOOKUP(CONCATENATE(O499," ",(P499-2)),$W$2:AA499,5,0)),IF(P499&lt;&gt;3,"",VLOOKUP(CONCATENATE(O499," ",(P499-1)),$W$2:AA499,5,0)))</f>
        <v/>
      </c>
      <c r="Z499" s="40" t="str">
        <f>IF(H499="M",IF(P499&lt;&gt;4,"",VLOOKUP(CONCATENATE(O499," ",(P499-1)),$W$2:AA499,5,0)),IF(P499&lt;&gt;3,"",VLOOKUP(CONCATENATE(O499," ",(P499)),$W$2:AA499,5,0)))</f>
        <v/>
      </c>
      <c r="AA499" s="40" t="str">
        <f t="shared" si="79"/>
        <v/>
      </c>
    </row>
    <row r="500" spans="1:27" x14ac:dyDescent="0.3">
      <c r="A500" s="78" t="str">
        <f t="shared" si="72"/>
        <v/>
      </c>
      <c r="B500" s="78" t="str">
        <f t="shared" si="73"/>
        <v/>
      </c>
      <c r="C500" s="1">
        <v>499</v>
      </c>
      <c r="E500" s="73"/>
      <c r="F500" t="str">
        <f>IF(D500="","",VLOOKUP(D500,ENTRANTS!$A$1:$H$1000,2,0))</f>
        <v/>
      </c>
      <c r="G500" t="str">
        <f>IF(D500="","",VLOOKUP(D500,ENTRANTS!$A$1:$H$1000,3,0))</f>
        <v/>
      </c>
      <c r="H500" s="1" t="str">
        <f>IF(D500="","",LEFT(VLOOKUP(D500,ENTRANTS!$A$1:$H$1000,5,0),1))</f>
        <v/>
      </c>
      <c r="I500" s="1" t="str">
        <f>IF(D500="","",COUNTIF($H$2:H500,H500))</f>
        <v/>
      </c>
      <c r="J500" s="1" t="str">
        <f>IF(D500="","",VLOOKUP(D500,ENTRANTS!$A$1:$H$1000,4,0))</f>
        <v/>
      </c>
      <c r="K500" s="1" t="str">
        <f>IF(D500="","",COUNTIF($J$2:J500,J500))</f>
        <v/>
      </c>
      <c r="L500" t="str">
        <f>IF(D500="","",VLOOKUP(D500,ENTRANTS!$A$1:$H$1000,6,0))</f>
        <v/>
      </c>
      <c r="M500" s="99" t="str">
        <f t="shared" si="76"/>
        <v/>
      </c>
      <c r="N500" s="38"/>
      <c r="O500" s="5" t="str">
        <f t="shared" si="77"/>
        <v/>
      </c>
      <c r="P500" s="6" t="str">
        <f>IF(D500="","",COUNTIF($O$2:O500,O500))</f>
        <v/>
      </c>
      <c r="Q500" s="7" t="str">
        <f t="shared" si="80"/>
        <v/>
      </c>
      <c r="R500" s="42" t="str">
        <f>IF(AND(P500=4,H500="M",NOT(L500="Unattached")),SUMIF(O$2:O500,O500,I$2:I500),"")</f>
        <v/>
      </c>
      <c r="S500" s="7" t="str">
        <f t="shared" si="81"/>
        <v/>
      </c>
      <c r="T500" s="42" t="str">
        <f>IF(AND(P500=3,H500="F",NOT(L500="Unattached")),SUMIF(O$2:O500,O500,I$2:I500),"")</f>
        <v/>
      </c>
      <c r="U500" s="8" t="str">
        <f t="shared" si="74"/>
        <v/>
      </c>
      <c r="V500" s="8" t="str">
        <f t="shared" si="78"/>
        <v/>
      </c>
      <c r="W500" s="40" t="str">
        <f t="shared" si="75"/>
        <v xml:space="preserve"> </v>
      </c>
      <c r="X500" s="40" t="str">
        <f>IF(H500="M",IF(P500&lt;&gt;4,"",VLOOKUP(CONCATENATE(O500," ",(P500-3)),$W$2:AA500,5,0)),IF(P500&lt;&gt;3,"",VLOOKUP(CONCATENATE(O500," ",(P500-2)),$W$2:AA500,5,0)))</f>
        <v/>
      </c>
      <c r="Y500" s="40" t="str">
        <f>IF(H500="M",IF(P500&lt;&gt;4,"",VLOOKUP(CONCATENATE(O500," ",(P500-2)),$W$2:AA500,5,0)),IF(P500&lt;&gt;3,"",VLOOKUP(CONCATENATE(O500," ",(P500-1)),$W$2:AA500,5,0)))</f>
        <v/>
      </c>
      <c r="Z500" s="40" t="str">
        <f>IF(H500="M",IF(P500&lt;&gt;4,"",VLOOKUP(CONCATENATE(O500," ",(P500-1)),$W$2:AA500,5,0)),IF(P500&lt;&gt;3,"",VLOOKUP(CONCATENATE(O500," ",(P500)),$W$2:AA500,5,0)))</f>
        <v/>
      </c>
      <c r="AA500" s="40" t="str">
        <f t="shared" si="79"/>
        <v/>
      </c>
    </row>
    <row r="501" spans="1:27" x14ac:dyDescent="0.3">
      <c r="A501" s="78" t="str">
        <f t="shared" si="72"/>
        <v/>
      </c>
      <c r="B501" s="78" t="str">
        <f t="shared" si="73"/>
        <v/>
      </c>
      <c r="C501" s="1">
        <v>500</v>
      </c>
      <c r="E501" s="73"/>
      <c r="F501" t="str">
        <f>IF(D501="","",VLOOKUP(D501,ENTRANTS!$A$1:$H$1000,2,0))</f>
        <v/>
      </c>
      <c r="G501" t="str">
        <f>IF(D501="","",VLOOKUP(D501,ENTRANTS!$A$1:$H$1000,3,0))</f>
        <v/>
      </c>
      <c r="H501" s="1" t="str">
        <f>IF(D501="","",LEFT(VLOOKUP(D501,ENTRANTS!$A$1:$H$1000,5,0),1))</f>
        <v/>
      </c>
      <c r="I501" s="1" t="str">
        <f>IF(D501="","",COUNTIF($H$2:H501,H501))</f>
        <v/>
      </c>
      <c r="J501" s="1" t="str">
        <f>IF(D501="","",VLOOKUP(D501,ENTRANTS!$A$1:$H$1000,4,0))</f>
        <v/>
      </c>
      <c r="K501" s="1" t="str">
        <f>IF(D501="","",COUNTIF($J$2:J501,J501))</f>
        <v/>
      </c>
      <c r="L501" t="str">
        <f>IF(D501="","",VLOOKUP(D501,ENTRANTS!$A$1:$H$1000,6,0))</f>
        <v/>
      </c>
      <c r="M501" s="99" t="str">
        <f t="shared" si="76"/>
        <v/>
      </c>
      <c r="N501" s="38"/>
      <c r="O501" s="5" t="str">
        <f t="shared" si="77"/>
        <v/>
      </c>
      <c r="P501" s="6" t="str">
        <f>IF(D501="","",COUNTIF($O$2:O501,O501))</f>
        <v/>
      </c>
      <c r="Q501" s="7" t="str">
        <f t="shared" si="80"/>
        <v/>
      </c>
      <c r="R501" s="42" t="str">
        <f>IF(AND(P501=4,H501="M",NOT(L501="Unattached")),SUMIF(O$2:O501,O501,I$2:I501),"")</f>
        <v/>
      </c>
      <c r="S501" s="7" t="str">
        <f t="shared" si="81"/>
        <v/>
      </c>
      <c r="T501" s="42" t="str">
        <f>IF(AND(P501=3,H501="F",NOT(L501="Unattached")),SUMIF(O$2:O501,O501,I$2:I501),"")</f>
        <v/>
      </c>
      <c r="U501" s="8" t="str">
        <f t="shared" si="74"/>
        <v/>
      </c>
      <c r="V501" s="8" t="str">
        <f t="shared" si="78"/>
        <v/>
      </c>
      <c r="W501" s="40" t="str">
        <f t="shared" si="75"/>
        <v xml:space="preserve"> </v>
      </c>
      <c r="X501" s="40" t="str">
        <f>IF(H501="M",IF(P501&lt;&gt;4,"",VLOOKUP(CONCATENATE(O501," ",(P501-3)),$W$2:AA501,5,0)),IF(P501&lt;&gt;3,"",VLOOKUP(CONCATENATE(O501," ",(P501-2)),$W$2:AA501,5,0)))</f>
        <v/>
      </c>
      <c r="Y501" s="40" t="str">
        <f>IF(H501="M",IF(P501&lt;&gt;4,"",VLOOKUP(CONCATENATE(O501," ",(P501-2)),$W$2:AA501,5,0)),IF(P501&lt;&gt;3,"",VLOOKUP(CONCATENATE(O501," ",(P501-1)),$W$2:AA501,5,0)))</f>
        <v/>
      </c>
      <c r="Z501" s="40" t="str">
        <f>IF(H501="M",IF(P501&lt;&gt;4,"",VLOOKUP(CONCATENATE(O501," ",(P501-1)),$W$2:AA501,5,0)),IF(P501&lt;&gt;3,"",VLOOKUP(CONCATENATE(O501," ",(P501)),$W$2:AA501,5,0)))</f>
        <v/>
      </c>
      <c r="AA501" s="40" t="str">
        <f t="shared" si="79"/>
        <v/>
      </c>
    </row>
    <row r="502" spans="1:27" x14ac:dyDescent="0.3">
      <c r="A502" s="78" t="str">
        <f t="shared" si="72"/>
        <v/>
      </c>
      <c r="B502" s="78" t="str">
        <f t="shared" si="73"/>
        <v/>
      </c>
      <c r="C502" s="1">
        <v>501</v>
      </c>
      <c r="E502" s="73"/>
      <c r="F502" t="str">
        <f>IF(D502="","",VLOOKUP(D502,ENTRANTS!$A$1:$H$1000,2,0))</f>
        <v/>
      </c>
      <c r="G502" t="str">
        <f>IF(D502="","",VLOOKUP(D502,ENTRANTS!$A$1:$H$1000,3,0))</f>
        <v/>
      </c>
      <c r="H502" s="1" t="str">
        <f>IF(D502="","",LEFT(VLOOKUP(D502,ENTRANTS!$A$1:$H$1000,5,0),1))</f>
        <v/>
      </c>
      <c r="I502" s="1" t="str">
        <f>IF(D502="","",COUNTIF($H$2:H502,H502))</f>
        <v/>
      </c>
      <c r="J502" s="1" t="str">
        <f>IF(D502="","",VLOOKUP(D502,ENTRANTS!$A$1:$H$1000,4,0))</f>
        <v/>
      </c>
      <c r="K502" s="1" t="str">
        <f>IF(D502="","",COUNTIF($J$2:J502,J502))</f>
        <v/>
      </c>
      <c r="L502" t="str">
        <f>IF(D502="","",VLOOKUP(D502,ENTRANTS!$A$1:$H$1000,6,0))</f>
        <v/>
      </c>
      <c r="M502" s="99" t="str">
        <f t="shared" si="76"/>
        <v/>
      </c>
      <c r="N502" s="38"/>
      <c r="O502" s="5" t="str">
        <f t="shared" si="77"/>
        <v/>
      </c>
      <c r="P502" s="6" t="str">
        <f>IF(D502="","",COUNTIF($O$2:O502,O502))</f>
        <v/>
      </c>
      <c r="Q502" s="7" t="str">
        <f t="shared" si="80"/>
        <v/>
      </c>
      <c r="R502" s="42" t="str">
        <f>IF(AND(P502=4,H502="M",NOT(L502="Unattached")),SUMIF(O$2:O502,O502,I$2:I502),"")</f>
        <v/>
      </c>
      <c r="S502" s="7" t="str">
        <f t="shared" si="81"/>
        <v/>
      </c>
      <c r="T502" s="42" t="str">
        <f>IF(AND(P502=3,H502="F",NOT(L502="Unattached")),SUMIF(O$2:O502,O502,I$2:I502),"")</f>
        <v/>
      </c>
      <c r="U502" s="8" t="str">
        <f t="shared" si="74"/>
        <v/>
      </c>
      <c r="V502" s="8" t="str">
        <f t="shared" si="78"/>
        <v/>
      </c>
      <c r="W502" s="40" t="str">
        <f t="shared" si="75"/>
        <v xml:space="preserve"> </v>
      </c>
      <c r="X502" s="40" t="str">
        <f>IF(H502="M",IF(P502&lt;&gt;4,"",VLOOKUP(CONCATENATE(O502," ",(P502-3)),$W$2:AA502,5,0)),IF(P502&lt;&gt;3,"",VLOOKUP(CONCATENATE(O502," ",(P502-2)),$W$2:AA502,5,0)))</f>
        <v/>
      </c>
      <c r="Y502" s="40" t="str">
        <f>IF(H502="M",IF(P502&lt;&gt;4,"",VLOOKUP(CONCATENATE(O502," ",(P502-2)),$W$2:AA502,5,0)),IF(P502&lt;&gt;3,"",VLOOKUP(CONCATENATE(O502," ",(P502-1)),$W$2:AA502,5,0)))</f>
        <v/>
      </c>
      <c r="Z502" s="40" t="str">
        <f>IF(H502="M",IF(P502&lt;&gt;4,"",VLOOKUP(CONCATENATE(O502," ",(P502-1)),$W$2:AA502,5,0)),IF(P502&lt;&gt;3,"",VLOOKUP(CONCATENATE(O502," ",(P502)),$W$2:AA502,5,0)))</f>
        <v/>
      </c>
      <c r="AA502" s="40" t="str">
        <f t="shared" si="79"/>
        <v/>
      </c>
    </row>
    <row r="503" spans="1:27" x14ac:dyDescent="0.3">
      <c r="A503" s="78" t="str">
        <f t="shared" si="72"/>
        <v/>
      </c>
      <c r="B503" s="78" t="str">
        <f t="shared" si="73"/>
        <v/>
      </c>
      <c r="C503" s="1">
        <v>502</v>
      </c>
      <c r="E503" s="73"/>
      <c r="F503" t="str">
        <f>IF(D503="","",VLOOKUP(D503,ENTRANTS!$A$1:$H$1000,2,0))</f>
        <v/>
      </c>
      <c r="G503" t="str">
        <f>IF(D503="","",VLOOKUP(D503,ENTRANTS!$A$1:$H$1000,3,0))</f>
        <v/>
      </c>
      <c r="H503" s="1" t="str">
        <f>IF(D503="","",LEFT(VLOOKUP(D503,ENTRANTS!$A$1:$H$1000,5,0),1))</f>
        <v/>
      </c>
      <c r="I503" s="1" t="str">
        <f>IF(D503="","",COUNTIF($H$2:H503,H503))</f>
        <v/>
      </c>
      <c r="J503" s="1" t="str">
        <f>IF(D503="","",VLOOKUP(D503,ENTRANTS!$A$1:$H$1000,4,0))</f>
        <v/>
      </c>
      <c r="K503" s="1" t="str">
        <f>IF(D503="","",COUNTIF($J$2:J503,J503))</f>
        <v/>
      </c>
      <c r="L503" t="str">
        <f>IF(D503="","",VLOOKUP(D503,ENTRANTS!$A$1:$H$1000,6,0))</f>
        <v/>
      </c>
      <c r="M503" s="99" t="str">
        <f t="shared" si="76"/>
        <v/>
      </c>
      <c r="N503" s="38"/>
      <c r="O503" s="5" t="str">
        <f t="shared" si="77"/>
        <v/>
      </c>
      <c r="P503" s="6" t="str">
        <f>IF(D503="","",COUNTIF($O$2:O503,O503))</f>
        <v/>
      </c>
      <c r="Q503" s="7" t="str">
        <f t="shared" si="80"/>
        <v/>
      </c>
      <c r="R503" s="42" t="str">
        <f>IF(AND(P503=4,H503="M",NOT(L503="Unattached")),SUMIF(O$2:O503,O503,I$2:I503),"")</f>
        <v/>
      </c>
      <c r="S503" s="7" t="str">
        <f t="shared" si="81"/>
        <v/>
      </c>
      <c r="T503" s="42" t="str">
        <f>IF(AND(P503=3,H503="F",NOT(L503="Unattached")),SUMIF(O$2:O503,O503,I$2:I503),"")</f>
        <v/>
      </c>
      <c r="U503" s="8" t="str">
        <f t="shared" si="74"/>
        <v/>
      </c>
      <c r="V503" s="8" t="str">
        <f t="shared" si="78"/>
        <v/>
      </c>
      <c r="W503" s="40" t="str">
        <f t="shared" si="75"/>
        <v xml:space="preserve"> </v>
      </c>
      <c r="X503" s="40" t="str">
        <f>IF(H503="M",IF(P503&lt;&gt;4,"",VLOOKUP(CONCATENATE(O503," ",(P503-3)),$W$2:AA503,5,0)),IF(P503&lt;&gt;3,"",VLOOKUP(CONCATENATE(O503," ",(P503-2)),$W$2:AA503,5,0)))</f>
        <v/>
      </c>
      <c r="Y503" s="40" t="str">
        <f>IF(H503="M",IF(P503&lt;&gt;4,"",VLOOKUP(CONCATENATE(O503," ",(P503-2)),$W$2:AA503,5,0)),IF(P503&lt;&gt;3,"",VLOOKUP(CONCATENATE(O503," ",(P503-1)),$W$2:AA503,5,0)))</f>
        <v/>
      </c>
      <c r="Z503" s="40" t="str">
        <f>IF(H503="M",IF(P503&lt;&gt;4,"",VLOOKUP(CONCATENATE(O503," ",(P503-1)),$W$2:AA503,5,0)),IF(P503&lt;&gt;3,"",VLOOKUP(CONCATENATE(O503," ",(P503)),$W$2:AA503,5,0)))</f>
        <v/>
      </c>
      <c r="AA503" s="40" t="str">
        <f t="shared" si="79"/>
        <v/>
      </c>
    </row>
    <row r="504" spans="1:27" x14ac:dyDescent="0.3">
      <c r="A504" s="78" t="str">
        <f t="shared" si="72"/>
        <v/>
      </c>
      <c r="B504" s="78" t="str">
        <f t="shared" si="73"/>
        <v/>
      </c>
      <c r="C504" s="1">
        <v>503</v>
      </c>
      <c r="E504" s="73"/>
      <c r="F504" t="str">
        <f>IF(D504="","",VLOOKUP(D504,ENTRANTS!$A$1:$H$1000,2,0))</f>
        <v/>
      </c>
      <c r="G504" t="str">
        <f>IF(D504="","",VLOOKUP(D504,ENTRANTS!$A$1:$H$1000,3,0))</f>
        <v/>
      </c>
      <c r="H504" s="1" t="str">
        <f>IF(D504="","",LEFT(VLOOKUP(D504,ENTRANTS!$A$1:$H$1000,5,0),1))</f>
        <v/>
      </c>
      <c r="I504" s="1" t="str">
        <f>IF(D504="","",COUNTIF($H$2:H504,H504))</f>
        <v/>
      </c>
      <c r="J504" s="1" t="str">
        <f>IF(D504="","",VLOOKUP(D504,ENTRANTS!$A$1:$H$1000,4,0))</f>
        <v/>
      </c>
      <c r="K504" s="1" t="str">
        <f>IF(D504="","",COUNTIF($J$2:J504,J504))</f>
        <v/>
      </c>
      <c r="L504" t="str">
        <f>IF(D504="","",VLOOKUP(D504,ENTRANTS!$A$1:$H$1000,6,0))</f>
        <v/>
      </c>
      <c r="M504" s="99" t="str">
        <f t="shared" si="76"/>
        <v/>
      </c>
      <c r="N504" s="38"/>
      <c r="O504" s="5" t="str">
        <f t="shared" si="77"/>
        <v/>
      </c>
      <c r="P504" s="6" t="str">
        <f>IF(D504="","",COUNTIF($O$2:O504,O504))</f>
        <v/>
      </c>
      <c r="Q504" s="7" t="str">
        <f t="shared" si="80"/>
        <v/>
      </c>
      <c r="R504" s="42" t="str">
        <f>IF(AND(P504=4,H504="M",NOT(L504="Unattached")),SUMIF(O$2:O504,O504,I$2:I504),"")</f>
        <v/>
      </c>
      <c r="S504" s="7" t="str">
        <f t="shared" si="81"/>
        <v/>
      </c>
      <c r="T504" s="42" t="str">
        <f>IF(AND(P504=3,H504="F",NOT(L504="Unattached")),SUMIF(O$2:O504,O504,I$2:I504),"")</f>
        <v/>
      </c>
      <c r="U504" s="8" t="str">
        <f t="shared" si="74"/>
        <v/>
      </c>
      <c r="V504" s="8" t="str">
        <f t="shared" si="78"/>
        <v/>
      </c>
      <c r="W504" s="40" t="str">
        <f t="shared" si="75"/>
        <v xml:space="preserve"> </v>
      </c>
      <c r="X504" s="40" t="str">
        <f>IF(H504="M",IF(P504&lt;&gt;4,"",VLOOKUP(CONCATENATE(O504," ",(P504-3)),$W$2:AA504,5,0)),IF(P504&lt;&gt;3,"",VLOOKUP(CONCATENATE(O504," ",(P504-2)),$W$2:AA504,5,0)))</f>
        <v/>
      </c>
      <c r="Y504" s="40" t="str">
        <f>IF(H504="M",IF(P504&lt;&gt;4,"",VLOOKUP(CONCATENATE(O504," ",(P504-2)),$W$2:AA504,5,0)),IF(P504&lt;&gt;3,"",VLOOKUP(CONCATENATE(O504," ",(P504-1)),$W$2:AA504,5,0)))</f>
        <v/>
      </c>
      <c r="Z504" s="40" t="str">
        <f>IF(H504="M",IF(P504&lt;&gt;4,"",VLOOKUP(CONCATENATE(O504," ",(P504-1)),$W$2:AA504,5,0)),IF(P504&lt;&gt;3,"",VLOOKUP(CONCATENATE(O504," ",(P504)),$W$2:AA504,5,0)))</f>
        <v/>
      </c>
      <c r="AA504" s="40" t="str">
        <f t="shared" si="79"/>
        <v/>
      </c>
    </row>
    <row r="505" spans="1:27" x14ac:dyDescent="0.3">
      <c r="A505" s="78" t="str">
        <f t="shared" si="72"/>
        <v/>
      </c>
      <c r="B505" s="78" t="str">
        <f t="shared" si="73"/>
        <v/>
      </c>
      <c r="C505" s="1">
        <v>504</v>
      </c>
      <c r="E505" s="73"/>
      <c r="F505" t="str">
        <f>IF(D505="","",VLOOKUP(D505,ENTRANTS!$A$1:$H$1000,2,0))</f>
        <v/>
      </c>
      <c r="G505" t="str">
        <f>IF(D505="","",VLOOKUP(D505,ENTRANTS!$A$1:$H$1000,3,0))</f>
        <v/>
      </c>
      <c r="H505" s="1" t="str">
        <f>IF(D505="","",LEFT(VLOOKUP(D505,ENTRANTS!$A$1:$H$1000,5,0),1))</f>
        <v/>
      </c>
      <c r="I505" s="1" t="str">
        <f>IF(D505="","",COUNTIF($H$2:H505,H505))</f>
        <v/>
      </c>
      <c r="J505" s="1" t="str">
        <f>IF(D505="","",VLOOKUP(D505,ENTRANTS!$A$1:$H$1000,4,0))</f>
        <v/>
      </c>
      <c r="K505" s="1" t="str">
        <f>IF(D505="","",COUNTIF($J$2:J505,J505))</f>
        <v/>
      </c>
      <c r="L505" t="str">
        <f>IF(D505="","",VLOOKUP(D505,ENTRANTS!$A$1:$H$1000,6,0))</f>
        <v/>
      </c>
      <c r="M505" s="99" t="str">
        <f t="shared" si="76"/>
        <v/>
      </c>
      <c r="N505" s="38"/>
      <c r="O505" s="5" t="str">
        <f t="shared" si="77"/>
        <v/>
      </c>
      <c r="P505" s="6" t="str">
        <f>IF(D505="","",COUNTIF($O$2:O505,O505))</f>
        <v/>
      </c>
      <c r="Q505" s="7" t="str">
        <f t="shared" si="80"/>
        <v/>
      </c>
      <c r="R505" s="42" t="str">
        <f>IF(AND(P505=4,H505="M",NOT(L505="Unattached")),SUMIF(O$2:O505,O505,I$2:I505),"")</f>
        <v/>
      </c>
      <c r="S505" s="7" t="str">
        <f t="shared" si="81"/>
        <v/>
      </c>
      <c r="T505" s="42" t="str">
        <f>IF(AND(P505=3,H505="F",NOT(L505="Unattached")),SUMIF(O$2:O505,O505,I$2:I505),"")</f>
        <v/>
      </c>
      <c r="U505" s="8" t="str">
        <f t="shared" si="74"/>
        <v/>
      </c>
      <c r="V505" s="8" t="str">
        <f t="shared" si="78"/>
        <v/>
      </c>
      <c r="W505" s="40" t="str">
        <f t="shared" si="75"/>
        <v xml:space="preserve"> </v>
      </c>
      <c r="X505" s="40" t="str">
        <f>IF(H505="M",IF(P505&lt;&gt;4,"",VLOOKUP(CONCATENATE(O505," ",(P505-3)),$W$2:AA505,5,0)),IF(P505&lt;&gt;3,"",VLOOKUP(CONCATENATE(O505," ",(P505-2)),$W$2:AA505,5,0)))</f>
        <v/>
      </c>
      <c r="Y505" s="40" t="str">
        <f>IF(H505="M",IF(P505&lt;&gt;4,"",VLOOKUP(CONCATENATE(O505," ",(P505-2)),$W$2:AA505,5,0)),IF(P505&lt;&gt;3,"",VLOOKUP(CONCATENATE(O505," ",(P505-1)),$W$2:AA505,5,0)))</f>
        <v/>
      </c>
      <c r="Z505" s="40" t="str">
        <f>IF(H505="M",IF(P505&lt;&gt;4,"",VLOOKUP(CONCATENATE(O505," ",(P505-1)),$W$2:AA505,5,0)),IF(P505&lt;&gt;3,"",VLOOKUP(CONCATENATE(O505," ",(P505)),$W$2:AA505,5,0)))</f>
        <v/>
      </c>
      <c r="AA505" s="40" t="str">
        <f t="shared" si="79"/>
        <v/>
      </c>
    </row>
    <row r="506" spans="1:27" x14ac:dyDescent="0.3">
      <c r="A506" s="78" t="str">
        <f t="shared" si="72"/>
        <v/>
      </c>
      <c r="B506" s="78" t="str">
        <f t="shared" si="73"/>
        <v/>
      </c>
      <c r="C506" s="1">
        <v>505</v>
      </c>
      <c r="E506" s="73"/>
      <c r="F506" t="str">
        <f>IF(D506="","",VLOOKUP(D506,ENTRANTS!$A$1:$H$1000,2,0))</f>
        <v/>
      </c>
      <c r="G506" t="str">
        <f>IF(D506="","",VLOOKUP(D506,ENTRANTS!$A$1:$H$1000,3,0))</f>
        <v/>
      </c>
      <c r="H506" s="1" t="str">
        <f>IF(D506="","",LEFT(VLOOKUP(D506,ENTRANTS!$A$1:$H$1000,5,0),1))</f>
        <v/>
      </c>
      <c r="I506" s="1" t="str">
        <f>IF(D506="","",COUNTIF($H$2:H506,H506))</f>
        <v/>
      </c>
      <c r="J506" s="1" t="str">
        <f>IF(D506="","",VLOOKUP(D506,ENTRANTS!$A$1:$H$1000,4,0))</f>
        <v/>
      </c>
      <c r="K506" s="1" t="str">
        <f>IF(D506="","",COUNTIF($J$2:J506,J506))</f>
        <v/>
      </c>
      <c r="L506" t="str">
        <f>IF(D506="","",VLOOKUP(D506,ENTRANTS!$A$1:$H$1000,6,0))</f>
        <v/>
      </c>
      <c r="M506" s="99" t="str">
        <f t="shared" si="76"/>
        <v/>
      </c>
      <c r="N506" s="38"/>
      <c r="O506" s="5" t="str">
        <f t="shared" si="77"/>
        <v/>
      </c>
      <c r="P506" s="6" t="str">
        <f>IF(D506="","",COUNTIF($O$2:O506,O506))</f>
        <v/>
      </c>
      <c r="Q506" s="7" t="str">
        <f t="shared" si="80"/>
        <v/>
      </c>
      <c r="R506" s="42" t="str">
        <f>IF(AND(P506=4,H506="M",NOT(L506="Unattached")),SUMIF(O$2:O506,O506,I$2:I506),"")</f>
        <v/>
      </c>
      <c r="S506" s="7" t="str">
        <f t="shared" si="81"/>
        <v/>
      </c>
      <c r="T506" s="42" t="str">
        <f>IF(AND(P506=3,H506="F",NOT(L506="Unattached")),SUMIF(O$2:O506,O506,I$2:I506),"")</f>
        <v/>
      </c>
      <c r="U506" s="8" t="str">
        <f t="shared" si="74"/>
        <v/>
      </c>
      <c r="V506" s="8" t="str">
        <f t="shared" si="78"/>
        <v/>
      </c>
      <c r="W506" s="40" t="str">
        <f t="shared" si="75"/>
        <v xml:space="preserve"> </v>
      </c>
      <c r="X506" s="40" t="str">
        <f>IF(H506="M",IF(P506&lt;&gt;4,"",VLOOKUP(CONCATENATE(O506," ",(P506-3)),$W$2:AA506,5,0)),IF(P506&lt;&gt;3,"",VLOOKUP(CONCATENATE(O506," ",(P506-2)),$W$2:AA506,5,0)))</f>
        <v/>
      </c>
      <c r="Y506" s="40" t="str">
        <f>IF(H506="M",IF(P506&lt;&gt;4,"",VLOOKUP(CONCATENATE(O506," ",(P506-2)),$W$2:AA506,5,0)),IF(P506&lt;&gt;3,"",VLOOKUP(CONCATENATE(O506," ",(P506-1)),$W$2:AA506,5,0)))</f>
        <v/>
      </c>
      <c r="Z506" s="40" t="str">
        <f>IF(H506="M",IF(P506&lt;&gt;4,"",VLOOKUP(CONCATENATE(O506," ",(P506-1)),$W$2:AA506,5,0)),IF(P506&lt;&gt;3,"",VLOOKUP(CONCATENATE(O506," ",(P506)),$W$2:AA506,5,0)))</f>
        <v/>
      </c>
      <c r="AA506" s="40" t="str">
        <f t="shared" si="79"/>
        <v/>
      </c>
    </row>
    <row r="507" spans="1:27" x14ac:dyDescent="0.3">
      <c r="A507" s="78" t="str">
        <f t="shared" si="72"/>
        <v/>
      </c>
      <c r="B507" s="78" t="str">
        <f t="shared" si="73"/>
        <v/>
      </c>
      <c r="C507" s="1">
        <v>506</v>
      </c>
      <c r="E507" s="73"/>
      <c r="F507" t="str">
        <f>IF(D507="","",VLOOKUP(D507,ENTRANTS!$A$1:$H$1000,2,0))</f>
        <v/>
      </c>
      <c r="G507" t="str">
        <f>IF(D507="","",VLOOKUP(D507,ENTRANTS!$A$1:$H$1000,3,0))</f>
        <v/>
      </c>
      <c r="H507" s="1" t="str">
        <f>IF(D507="","",LEFT(VLOOKUP(D507,ENTRANTS!$A$1:$H$1000,5,0),1))</f>
        <v/>
      </c>
      <c r="I507" s="1" t="str">
        <f>IF(D507="","",COUNTIF($H$2:H507,H507))</f>
        <v/>
      </c>
      <c r="J507" s="1" t="str">
        <f>IF(D507="","",VLOOKUP(D507,ENTRANTS!$A$1:$H$1000,4,0))</f>
        <v/>
      </c>
      <c r="K507" s="1" t="str">
        <f>IF(D507="","",COUNTIF($J$2:J507,J507))</f>
        <v/>
      </c>
      <c r="L507" t="str">
        <f>IF(D507="","",VLOOKUP(D507,ENTRANTS!$A$1:$H$1000,6,0))</f>
        <v/>
      </c>
      <c r="M507" s="99" t="str">
        <f t="shared" si="76"/>
        <v/>
      </c>
      <c r="N507" s="38"/>
      <c r="O507" s="5" t="str">
        <f t="shared" si="77"/>
        <v/>
      </c>
      <c r="P507" s="6" t="str">
        <f>IF(D507="","",COUNTIF($O$2:O507,O507))</f>
        <v/>
      </c>
      <c r="Q507" s="7" t="str">
        <f t="shared" si="80"/>
        <v/>
      </c>
      <c r="R507" s="42" t="str">
        <f>IF(AND(P507=4,H507="M",NOT(L507="Unattached")),SUMIF(O$2:O507,O507,I$2:I507),"")</f>
        <v/>
      </c>
      <c r="S507" s="7" t="str">
        <f t="shared" si="81"/>
        <v/>
      </c>
      <c r="T507" s="42" t="str">
        <f>IF(AND(P507=3,H507="F",NOT(L507="Unattached")),SUMIF(O$2:O507,O507,I$2:I507),"")</f>
        <v/>
      </c>
      <c r="U507" s="8" t="str">
        <f t="shared" si="74"/>
        <v/>
      </c>
      <c r="V507" s="8" t="str">
        <f t="shared" si="78"/>
        <v/>
      </c>
      <c r="W507" s="40" t="str">
        <f t="shared" si="75"/>
        <v xml:space="preserve"> </v>
      </c>
      <c r="X507" s="40" t="str">
        <f>IF(H507="M",IF(P507&lt;&gt;4,"",VLOOKUP(CONCATENATE(O507," ",(P507-3)),$W$2:AA507,5,0)),IF(P507&lt;&gt;3,"",VLOOKUP(CONCATENATE(O507," ",(P507-2)),$W$2:AA507,5,0)))</f>
        <v/>
      </c>
      <c r="Y507" s="40" t="str">
        <f>IF(H507="M",IF(P507&lt;&gt;4,"",VLOOKUP(CONCATENATE(O507," ",(P507-2)),$W$2:AA507,5,0)),IF(P507&lt;&gt;3,"",VLOOKUP(CONCATENATE(O507," ",(P507-1)),$W$2:AA507,5,0)))</f>
        <v/>
      </c>
      <c r="Z507" s="40" t="str">
        <f>IF(H507="M",IF(P507&lt;&gt;4,"",VLOOKUP(CONCATENATE(O507," ",(P507-1)),$W$2:AA507,5,0)),IF(P507&lt;&gt;3,"",VLOOKUP(CONCATENATE(O507," ",(P507)),$W$2:AA507,5,0)))</f>
        <v/>
      </c>
      <c r="AA507" s="40" t="str">
        <f t="shared" si="79"/>
        <v/>
      </c>
    </row>
    <row r="508" spans="1:27" x14ac:dyDescent="0.3">
      <c r="A508" s="78" t="str">
        <f t="shared" si="72"/>
        <v/>
      </c>
      <c r="B508" s="78" t="str">
        <f t="shared" si="73"/>
        <v/>
      </c>
      <c r="C508" s="1">
        <v>507</v>
      </c>
      <c r="E508" s="73"/>
      <c r="F508" t="str">
        <f>IF(D508="","",VLOOKUP(D508,ENTRANTS!$A$1:$H$1000,2,0))</f>
        <v/>
      </c>
      <c r="G508" t="str">
        <f>IF(D508="","",VLOOKUP(D508,ENTRANTS!$A$1:$H$1000,3,0))</f>
        <v/>
      </c>
      <c r="H508" s="1" t="str">
        <f>IF(D508="","",LEFT(VLOOKUP(D508,ENTRANTS!$A$1:$H$1000,5,0),1))</f>
        <v/>
      </c>
      <c r="I508" s="1" t="str">
        <f>IF(D508="","",COUNTIF($H$2:H508,H508))</f>
        <v/>
      </c>
      <c r="J508" s="1" t="str">
        <f>IF(D508="","",VLOOKUP(D508,ENTRANTS!$A$1:$H$1000,4,0))</f>
        <v/>
      </c>
      <c r="K508" s="1" t="str">
        <f>IF(D508="","",COUNTIF($J$2:J508,J508))</f>
        <v/>
      </c>
      <c r="L508" t="str">
        <f>IF(D508="","",VLOOKUP(D508,ENTRANTS!$A$1:$H$1000,6,0))</f>
        <v/>
      </c>
      <c r="M508" s="99" t="str">
        <f t="shared" si="76"/>
        <v/>
      </c>
      <c r="N508" s="38"/>
      <c r="O508" s="5" t="str">
        <f t="shared" si="77"/>
        <v/>
      </c>
      <c r="P508" s="6" t="str">
        <f>IF(D508="","",COUNTIF($O$2:O508,O508))</f>
        <v/>
      </c>
      <c r="Q508" s="7" t="str">
        <f t="shared" si="80"/>
        <v/>
      </c>
      <c r="R508" s="42" t="str">
        <f>IF(AND(P508=4,H508="M",NOT(L508="Unattached")),SUMIF(O$2:O508,O508,I$2:I508),"")</f>
        <v/>
      </c>
      <c r="S508" s="7" t="str">
        <f t="shared" si="81"/>
        <v/>
      </c>
      <c r="T508" s="42" t="str">
        <f>IF(AND(P508=3,H508="F",NOT(L508="Unattached")),SUMIF(O$2:O508,O508,I$2:I508),"")</f>
        <v/>
      </c>
      <c r="U508" s="8" t="str">
        <f t="shared" si="74"/>
        <v/>
      </c>
      <c r="V508" s="8" t="str">
        <f t="shared" si="78"/>
        <v/>
      </c>
      <c r="W508" s="40" t="str">
        <f t="shared" si="75"/>
        <v xml:space="preserve"> </v>
      </c>
      <c r="X508" s="40" t="str">
        <f>IF(H508="M",IF(P508&lt;&gt;4,"",VLOOKUP(CONCATENATE(O508," ",(P508-3)),$W$2:AA508,5,0)),IF(P508&lt;&gt;3,"",VLOOKUP(CONCATENATE(O508," ",(P508-2)),$W$2:AA508,5,0)))</f>
        <v/>
      </c>
      <c r="Y508" s="40" t="str">
        <f>IF(H508="M",IF(P508&lt;&gt;4,"",VLOOKUP(CONCATENATE(O508," ",(P508-2)),$W$2:AA508,5,0)),IF(P508&lt;&gt;3,"",VLOOKUP(CONCATENATE(O508," ",(P508-1)),$W$2:AA508,5,0)))</f>
        <v/>
      </c>
      <c r="Z508" s="40" t="str">
        <f>IF(H508="M",IF(P508&lt;&gt;4,"",VLOOKUP(CONCATENATE(O508," ",(P508-1)),$W$2:AA508,5,0)),IF(P508&lt;&gt;3,"",VLOOKUP(CONCATENATE(O508," ",(P508)),$W$2:AA508,5,0)))</f>
        <v/>
      </c>
      <c r="AA508" s="40" t="str">
        <f t="shared" si="79"/>
        <v/>
      </c>
    </row>
    <row r="509" spans="1:27" x14ac:dyDescent="0.3">
      <c r="A509" s="78" t="str">
        <f t="shared" si="72"/>
        <v/>
      </c>
      <c r="B509" s="78" t="str">
        <f t="shared" si="73"/>
        <v/>
      </c>
      <c r="C509" s="1">
        <v>508</v>
      </c>
      <c r="E509" s="73"/>
      <c r="F509" t="str">
        <f>IF(D509="","",VLOOKUP(D509,ENTRANTS!$A$1:$H$1000,2,0))</f>
        <v/>
      </c>
      <c r="G509" t="str">
        <f>IF(D509="","",VLOOKUP(D509,ENTRANTS!$A$1:$H$1000,3,0))</f>
        <v/>
      </c>
      <c r="H509" s="1" t="str">
        <f>IF(D509="","",LEFT(VLOOKUP(D509,ENTRANTS!$A$1:$H$1000,5,0),1))</f>
        <v/>
      </c>
      <c r="I509" s="1" t="str">
        <f>IF(D509="","",COUNTIF($H$2:H509,H509))</f>
        <v/>
      </c>
      <c r="J509" s="1" t="str">
        <f>IF(D509="","",VLOOKUP(D509,ENTRANTS!$A$1:$H$1000,4,0))</f>
        <v/>
      </c>
      <c r="K509" s="1" t="str">
        <f>IF(D509="","",COUNTIF($J$2:J509,J509))</f>
        <v/>
      </c>
      <c r="L509" t="str">
        <f>IF(D509="","",VLOOKUP(D509,ENTRANTS!$A$1:$H$1000,6,0))</f>
        <v/>
      </c>
      <c r="M509" s="99" t="str">
        <f t="shared" si="76"/>
        <v/>
      </c>
      <c r="N509" s="38"/>
      <c r="O509" s="5" t="str">
        <f t="shared" si="77"/>
        <v/>
      </c>
      <c r="P509" s="6" t="str">
        <f>IF(D509="","",COUNTIF($O$2:O509,O509))</f>
        <v/>
      </c>
      <c r="Q509" s="7" t="str">
        <f t="shared" si="80"/>
        <v/>
      </c>
      <c r="R509" s="42" t="str">
        <f>IF(AND(P509=4,H509="M",NOT(L509="Unattached")),SUMIF(O$2:O509,O509,I$2:I509),"")</f>
        <v/>
      </c>
      <c r="S509" s="7" t="str">
        <f t="shared" si="81"/>
        <v/>
      </c>
      <c r="T509" s="42" t="str">
        <f>IF(AND(P509=3,H509="F",NOT(L509="Unattached")),SUMIF(O$2:O509,O509,I$2:I509),"")</f>
        <v/>
      </c>
      <c r="U509" s="8" t="str">
        <f t="shared" si="74"/>
        <v/>
      </c>
      <c r="V509" s="8" t="str">
        <f t="shared" si="78"/>
        <v/>
      </c>
      <c r="W509" s="40" t="str">
        <f t="shared" si="75"/>
        <v xml:space="preserve"> </v>
      </c>
      <c r="X509" s="40" t="str">
        <f>IF(H509="M",IF(P509&lt;&gt;4,"",VLOOKUP(CONCATENATE(O509," ",(P509-3)),$W$2:AA509,5,0)),IF(P509&lt;&gt;3,"",VLOOKUP(CONCATENATE(O509," ",(P509-2)),$W$2:AA509,5,0)))</f>
        <v/>
      </c>
      <c r="Y509" s="40" t="str">
        <f>IF(H509="M",IF(P509&lt;&gt;4,"",VLOOKUP(CONCATENATE(O509," ",(P509-2)),$W$2:AA509,5,0)),IF(P509&lt;&gt;3,"",VLOOKUP(CONCATENATE(O509," ",(P509-1)),$W$2:AA509,5,0)))</f>
        <v/>
      </c>
      <c r="Z509" s="40" t="str">
        <f>IF(H509="M",IF(P509&lt;&gt;4,"",VLOOKUP(CONCATENATE(O509," ",(P509-1)),$W$2:AA509,5,0)),IF(P509&lt;&gt;3,"",VLOOKUP(CONCATENATE(O509," ",(P509)),$W$2:AA509,5,0)))</f>
        <v/>
      </c>
      <c r="AA509" s="40" t="str">
        <f t="shared" si="79"/>
        <v/>
      </c>
    </row>
    <row r="510" spans="1:27" x14ac:dyDescent="0.3">
      <c r="A510" s="78" t="str">
        <f t="shared" si="72"/>
        <v/>
      </c>
      <c r="B510" s="78" t="str">
        <f t="shared" si="73"/>
        <v/>
      </c>
      <c r="C510" s="1">
        <v>509</v>
      </c>
      <c r="E510" s="73"/>
      <c r="F510" t="str">
        <f>IF(D510="","",VLOOKUP(D510,ENTRANTS!$A$1:$H$1000,2,0))</f>
        <v/>
      </c>
      <c r="G510" t="str">
        <f>IF(D510="","",VLOOKUP(D510,ENTRANTS!$A$1:$H$1000,3,0))</f>
        <v/>
      </c>
      <c r="H510" s="1" t="str">
        <f>IF(D510="","",LEFT(VLOOKUP(D510,ENTRANTS!$A$1:$H$1000,5,0),1))</f>
        <v/>
      </c>
      <c r="I510" s="1" t="str">
        <f>IF(D510="","",COUNTIF($H$2:H510,H510))</f>
        <v/>
      </c>
      <c r="J510" s="1" t="str">
        <f>IF(D510="","",VLOOKUP(D510,ENTRANTS!$A$1:$H$1000,4,0))</f>
        <v/>
      </c>
      <c r="K510" s="1" t="str">
        <f>IF(D510="","",COUNTIF($J$2:J510,J510))</f>
        <v/>
      </c>
      <c r="L510" t="str">
        <f>IF(D510="","",VLOOKUP(D510,ENTRANTS!$A$1:$H$1000,6,0))</f>
        <v/>
      </c>
      <c r="M510" s="99" t="str">
        <f t="shared" si="76"/>
        <v/>
      </c>
      <c r="N510" s="38"/>
      <c r="O510" s="5" t="str">
        <f t="shared" si="77"/>
        <v/>
      </c>
      <c r="P510" s="6" t="str">
        <f>IF(D510="","",COUNTIF($O$2:O510,O510))</f>
        <v/>
      </c>
      <c r="Q510" s="7" t="str">
        <f t="shared" si="80"/>
        <v/>
      </c>
      <c r="R510" s="42" t="str">
        <f>IF(AND(P510=4,H510="M",NOT(L510="Unattached")),SUMIF(O$2:O510,O510,I$2:I510),"")</f>
        <v/>
      </c>
      <c r="S510" s="7" t="str">
        <f t="shared" si="81"/>
        <v/>
      </c>
      <c r="T510" s="42" t="str">
        <f>IF(AND(P510=3,H510="F",NOT(L510="Unattached")),SUMIF(O$2:O510,O510,I$2:I510),"")</f>
        <v/>
      </c>
      <c r="U510" s="8" t="str">
        <f t="shared" si="74"/>
        <v/>
      </c>
      <c r="V510" s="8" t="str">
        <f t="shared" si="78"/>
        <v/>
      </c>
      <c r="W510" s="40" t="str">
        <f t="shared" si="75"/>
        <v xml:space="preserve"> </v>
      </c>
      <c r="X510" s="40" t="str">
        <f>IF(H510="M",IF(P510&lt;&gt;4,"",VLOOKUP(CONCATENATE(O510," ",(P510-3)),$W$2:AA510,5,0)),IF(P510&lt;&gt;3,"",VLOOKUP(CONCATENATE(O510," ",(P510-2)),$W$2:AA510,5,0)))</f>
        <v/>
      </c>
      <c r="Y510" s="40" t="str">
        <f>IF(H510="M",IF(P510&lt;&gt;4,"",VLOOKUP(CONCATENATE(O510," ",(P510-2)),$W$2:AA510,5,0)),IF(P510&lt;&gt;3,"",VLOOKUP(CONCATENATE(O510," ",(P510-1)),$W$2:AA510,5,0)))</f>
        <v/>
      </c>
      <c r="Z510" s="40" t="str">
        <f>IF(H510="M",IF(P510&lt;&gt;4,"",VLOOKUP(CONCATENATE(O510," ",(P510-1)),$W$2:AA510,5,0)),IF(P510&lt;&gt;3,"",VLOOKUP(CONCATENATE(O510," ",(P510)),$W$2:AA510,5,0)))</f>
        <v/>
      </c>
      <c r="AA510" s="40" t="str">
        <f t="shared" si="79"/>
        <v/>
      </c>
    </row>
    <row r="511" spans="1:27" x14ac:dyDescent="0.3">
      <c r="A511" s="78" t="str">
        <f t="shared" si="72"/>
        <v/>
      </c>
      <c r="B511" s="78" t="str">
        <f t="shared" si="73"/>
        <v/>
      </c>
      <c r="C511" s="1">
        <v>510</v>
      </c>
      <c r="E511" s="73"/>
      <c r="F511" t="str">
        <f>IF(D511="","",VLOOKUP(D511,ENTRANTS!$A$1:$H$1000,2,0))</f>
        <v/>
      </c>
      <c r="G511" t="str">
        <f>IF(D511="","",VLOOKUP(D511,ENTRANTS!$A$1:$H$1000,3,0))</f>
        <v/>
      </c>
      <c r="H511" s="1" t="str">
        <f>IF(D511="","",LEFT(VLOOKUP(D511,ENTRANTS!$A$1:$H$1000,5,0),1))</f>
        <v/>
      </c>
      <c r="I511" s="1" t="str">
        <f>IF(D511="","",COUNTIF($H$2:H511,H511))</f>
        <v/>
      </c>
      <c r="J511" s="1" t="str">
        <f>IF(D511="","",VLOOKUP(D511,ENTRANTS!$A$1:$H$1000,4,0))</f>
        <v/>
      </c>
      <c r="K511" s="1" t="str">
        <f>IF(D511="","",COUNTIF($J$2:J511,J511))</f>
        <v/>
      </c>
      <c r="L511" t="str">
        <f>IF(D511="","",VLOOKUP(D511,ENTRANTS!$A$1:$H$1000,6,0))</f>
        <v/>
      </c>
      <c r="M511" s="99" t="str">
        <f t="shared" si="76"/>
        <v/>
      </c>
      <c r="N511" s="38"/>
      <c r="O511" s="5" t="str">
        <f t="shared" si="77"/>
        <v/>
      </c>
      <c r="P511" s="6" t="str">
        <f>IF(D511="","",COUNTIF($O$2:O511,O511))</f>
        <v/>
      </c>
      <c r="Q511" s="7" t="str">
        <f t="shared" si="80"/>
        <v/>
      </c>
      <c r="R511" s="42" t="str">
        <f>IF(AND(P511=4,H511="M",NOT(L511="Unattached")),SUMIF(O$2:O511,O511,I$2:I511),"")</f>
        <v/>
      </c>
      <c r="S511" s="7" t="str">
        <f t="shared" si="81"/>
        <v/>
      </c>
      <c r="T511" s="42" t="str">
        <f>IF(AND(P511=3,H511="F",NOT(L511="Unattached")),SUMIF(O$2:O511,O511,I$2:I511),"")</f>
        <v/>
      </c>
      <c r="U511" s="8" t="str">
        <f t="shared" si="74"/>
        <v/>
      </c>
      <c r="V511" s="8" t="str">
        <f t="shared" si="78"/>
        <v/>
      </c>
      <c r="W511" s="40" t="str">
        <f t="shared" si="75"/>
        <v xml:space="preserve"> </v>
      </c>
      <c r="X511" s="40" t="str">
        <f>IF(H511="M",IF(P511&lt;&gt;4,"",VLOOKUP(CONCATENATE(O511," ",(P511-3)),$W$2:AA511,5,0)),IF(P511&lt;&gt;3,"",VLOOKUP(CONCATENATE(O511," ",(P511-2)),$W$2:AA511,5,0)))</f>
        <v/>
      </c>
      <c r="Y511" s="40" t="str">
        <f>IF(H511="M",IF(P511&lt;&gt;4,"",VLOOKUP(CONCATENATE(O511," ",(P511-2)),$W$2:AA511,5,0)),IF(P511&lt;&gt;3,"",VLOOKUP(CONCATENATE(O511," ",(P511-1)),$W$2:AA511,5,0)))</f>
        <v/>
      </c>
      <c r="Z511" s="40" t="str">
        <f>IF(H511="M",IF(P511&lt;&gt;4,"",VLOOKUP(CONCATENATE(O511," ",(P511-1)),$W$2:AA511,5,0)),IF(P511&lt;&gt;3,"",VLOOKUP(CONCATENATE(O511," ",(P511)),$W$2:AA511,5,0)))</f>
        <v/>
      </c>
      <c r="AA511" s="40" t="str">
        <f t="shared" si="79"/>
        <v/>
      </c>
    </row>
    <row r="512" spans="1:27" x14ac:dyDescent="0.3">
      <c r="A512" s="78" t="str">
        <f t="shared" si="72"/>
        <v/>
      </c>
      <c r="B512" s="78" t="str">
        <f t="shared" si="73"/>
        <v/>
      </c>
      <c r="C512" s="1">
        <v>511</v>
      </c>
      <c r="E512" s="73"/>
      <c r="F512" t="str">
        <f>IF(D512="","",VLOOKUP(D512,ENTRANTS!$A$1:$H$1000,2,0))</f>
        <v/>
      </c>
      <c r="G512" t="str">
        <f>IF(D512="","",VLOOKUP(D512,ENTRANTS!$A$1:$H$1000,3,0))</f>
        <v/>
      </c>
      <c r="H512" s="1" t="str">
        <f>IF(D512="","",LEFT(VLOOKUP(D512,ENTRANTS!$A$1:$H$1000,5,0),1))</f>
        <v/>
      </c>
      <c r="I512" s="1" t="str">
        <f>IF(D512="","",COUNTIF($H$2:H512,H512))</f>
        <v/>
      </c>
      <c r="J512" s="1" t="str">
        <f>IF(D512="","",VLOOKUP(D512,ENTRANTS!$A$1:$H$1000,4,0))</f>
        <v/>
      </c>
      <c r="K512" s="1" t="str">
        <f>IF(D512="","",COUNTIF($J$2:J512,J512))</f>
        <v/>
      </c>
      <c r="L512" t="str">
        <f>IF(D512="","",VLOOKUP(D512,ENTRANTS!$A$1:$H$1000,6,0))</f>
        <v/>
      </c>
      <c r="M512" s="99" t="str">
        <f t="shared" si="76"/>
        <v/>
      </c>
      <c r="N512" s="38"/>
      <c r="O512" s="5" t="str">
        <f t="shared" si="77"/>
        <v/>
      </c>
      <c r="P512" s="6" t="str">
        <f>IF(D512="","",COUNTIF($O$2:O512,O512))</f>
        <v/>
      </c>
      <c r="Q512" s="7" t="str">
        <f t="shared" si="80"/>
        <v/>
      </c>
      <c r="R512" s="42" t="str">
        <f>IF(AND(P512=4,H512="M",NOT(L512="Unattached")),SUMIF(O$2:O512,O512,I$2:I512),"")</f>
        <v/>
      </c>
      <c r="S512" s="7" t="str">
        <f t="shared" si="81"/>
        <v/>
      </c>
      <c r="T512" s="42" t="str">
        <f>IF(AND(P512=3,H512="F",NOT(L512="Unattached")),SUMIF(O$2:O512,O512,I$2:I512),"")</f>
        <v/>
      </c>
      <c r="U512" s="8" t="str">
        <f t="shared" si="74"/>
        <v/>
      </c>
      <c r="V512" s="8" t="str">
        <f t="shared" si="78"/>
        <v/>
      </c>
      <c r="W512" s="40" t="str">
        <f t="shared" si="75"/>
        <v xml:space="preserve"> </v>
      </c>
      <c r="X512" s="40" t="str">
        <f>IF(H512="M",IF(P512&lt;&gt;4,"",VLOOKUP(CONCATENATE(O512," ",(P512-3)),$W$2:AA512,5,0)),IF(P512&lt;&gt;3,"",VLOOKUP(CONCATENATE(O512," ",(P512-2)),$W$2:AA512,5,0)))</f>
        <v/>
      </c>
      <c r="Y512" s="40" t="str">
        <f>IF(H512="M",IF(P512&lt;&gt;4,"",VLOOKUP(CONCATENATE(O512," ",(P512-2)),$W$2:AA512,5,0)),IF(P512&lt;&gt;3,"",VLOOKUP(CONCATENATE(O512," ",(P512-1)),$W$2:AA512,5,0)))</f>
        <v/>
      </c>
      <c r="Z512" s="40" t="str">
        <f>IF(H512="M",IF(P512&lt;&gt;4,"",VLOOKUP(CONCATENATE(O512," ",(P512-1)),$W$2:AA512,5,0)),IF(P512&lt;&gt;3,"",VLOOKUP(CONCATENATE(O512," ",(P512)),$W$2:AA512,5,0)))</f>
        <v/>
      </c>
      <c r="AA512" s="40" t="str">
        <f t="shared" si="79"/>
        <v/>
      </c>
    </row>
    <row r="513" spans="1:27" x14ac:dyDescent="0.3">
      <c r="A513" s="78" t="str">
        <f t="shared" si="72"/>
        <v/>
      </c>
      <c r="B513" s="78" t="str">
        <f t="shared" si="73"/>
        <v/>
      </c>
      <c r="C513" s="1">
        <v>512</v>
      </c>
      <c r="E513" s="73"/>
      <c r="F513" t="str">
        <f>IF(D513="","",VLOOKUP(D513,ENTRANTS!$A$1:$H$1000,2,0))</f>
        <v/>
      </c>
      <c r="G513" t="str">
        <f>IF(D513="","",VLOOKUP(D513,ENTRANTS!$A$1:$H$1000,3,0))</f>
        <v/>
      </c>
      <c r="H513" s="1" t="str">
        <f>IF(D513="","",LEFT(VLOOKUP(D513,ENTRANTS!$A$1:$H$1000,5,0),1))</f>
        <v/>
      </c>
      <c r="I513" s="1" t="str">
        <f>IF(D513="","",COUNTIF($H$2:H513,H513))</f>
        <v/>
      </c>
      <c r="J513" s="1" t="str">
        <f>IF(D513="","",VLOOKUP(D513,ENTRANTS!$A$1:$H$1000,4,0))</f>
        <v/>
      </c>
      <c r="K513" s="1" t="str">
        <f>IF(D513="","",COUNTIF($J$2:J513,J513))</f>
        <v/>
      </c>
      <c r="L513" t="str">
        <f>IF(D513="","",VLOOKUP(D513,ENTRANTS!$A$1:$H$1000,6,0))</f>
        <v/>
      </c>
      <c r="M513" s="99" t="str">
        <f t="shared" si="76"/>
        <v/>
      </c>
      <c r="N513" s="38"/>
      <c r="O513" s="5" t="str">
        <f t="shared" si="77"/>
        <v/>
      </c>
      <c r="P513" s="6" t="str">
        <f>IF(D513="","",COUNTIF($O$2:O513,O513))</f>
        <v/>
      </c>
      <c r="Q513" s="7" t="str">
        <f t="shared" si="80"/>
        <v/>
      </c>
      <c r="R513" s="42" t="str">
        <f>IF(AND(P513=4,H513="M",NOT(L513="Unattached")),SUMIF(O$2:O513,O513,I$2:I513),"")</f>
        <v/>
      </c>
      <c r="S513" s="7" t="str">
        <f t="shared" si="81"/>
        <v/>
      </c>
      <c r="T513" s="42" t="str">
        <f>IF(AND(P513=3,H513="F",NOT(L513="Unattached")),SUMIF(O$2:O513,O513,I$2:I513),"")</f>
        <v/>
      </c>
      <c r="U513" s="8" t="str">
        <f t="shared" si="74"/>
        <v/>
      </c>
      <c r="V513" s="8" t="str">
        <f t="shared" si="78"/>
        <v/>
      </c>
      <c r="W513" s="40" t="str">
        <f t="shared" si="75"/>
        <v xml:space="preserve"> </v>
      </c>
      <c r="X513" s="40" t="str">
        <f>IF(H513="M",IF(P513&lt;&gt;4,"",VLOOKUP(CONCATENATE(O513," ",(P513-3)),$W$2:AA513,5,0)),IF(P513&lt;&gt;3,"",VLOOKUP(CONCATENATE(O513," ",(P513-2)),$W$2:AA513,5,0)))</f>
        <v/>
      </c>
      <c r="Y513" s="40" t="str">
        <f>IF(H513="M",IF(P513&lt;&gt;4,"",VLOOKUP(CONCATENATE(O513," ",(P513-2)),$W$2:AA513,5,0)),IF(P513&lt;&gt;3,"",VLOOKUP(CONCATENATE(O513," ",(P513-1)),$W$2:AA513,5,0)))</f>
        <v/>
      </c>
      <c r="Z513" s="40" t="str">
        <f>IF(H513="M",IF(P513&lt;&gt;4,"",VLOOKUP(CONCATENATE(O513," ",(P513-1)),$W$2:AA513,5,0)),IF(P513&lt;&gt;3,"",VLOOKUP(CONCATENATE(O513," ",(P513)),$W$2:AA513,5,0)))</f>
        <v/>
      </c>
      <c r="AA513" s="40" t="str">
        <f t="shared" si="79"/>
        <v/>
      </c>
    </row>
    <row r="514" spans="1:27" x14ac:dyDescent="0.3">
      <c r="A514" s="78" t="str">
        <f t="shared" ref="A514:A577" si="82">IF(C514&lt;1,"",CONCATENATE(H514,I514))</f>
        <v/>
      </c>
      <c r="B514" s="78" t="str">
        <f t="shared" ref="B514:B577" si="83">IF(C514&lt;1,"",CONCATENATE(J514,K514))</f>
        <v/>
      </c>
      <c r="C514" s="1">
        <v>513</v>
      </c>
      <c r="E514" s="73"/>
      <c r="F514" t="str">
        <f>IF(D514="","",VLOOKUP(D514,ENTRANTS!$A$1:$H$1000,2,0))</f>
        <v/>
      </c>
      <c r="G514" t="str">
        <f>IF(D514="","",VLOOKUP(D514,ENTRANTS!$A$1:$H$1000,3,0))</f>
        <v/>
      </c>
      <c r="H514" s="1" t="str">
        <f>IF(D514="","",LEFT(VLOOKUP(D514,ENTRANTS!$A$1:$H$1000,5,0),1))</f>
        <v/>
      </c>
      <c r="I514" s="1" t="str">
        <f>IF(D514="","",COUNTIF($H$2:H514,H514))</f>
        <v/>
      </c>
      <c r="J514" s="1" t="str">
        <f>IF(D514="","",VLOOKUP(D514,ENTRANTS!$A$1:$H$1000,4,0))</f>
        <v/>
      </c>
      <c r="K514" s="1" t="str">
        <f>IF(D514="","",COUNTIF($J$2:J514,J514))</f>
        <v/>
      </c>
      <c r="L514" t="str">
        <f>IF(D514="","",VLOOKUP(D514,ENTRANTS!$A$1:$H$1000,6,0))</f>
        <v/>
      </c>
      <c r="M514" s="99" t="str">
        <f t="shared" si="76"/>
        <v/>
      </c>
      <c r="N514" s="38"/>
      <c r="O514" s="5" t="str">
        <f t="shared" si="77"/>
        <v/>
      </c>
      <c r="P514" s="6" t="str">
        <f>IF(D514="","",COUNTIF($O$2:O514,O514))</f>
        <v/>
      </c>
      <c r="Q514" s="7" t="str">
        <f t="shared" si="80"/>
        <v/>
      </c>
      <c r="R514" s="42" t="str">
        <f>IF(AND(P514=4,H514="M",NOT(L514="Unattached")),SUMIF(O$2:O514,O514,I$2:I514),"")</f>
        <v/>
      </c>
      <c r="S514" s="7" t="str">
        <f t="shared" si="81"/>
        <v/>
      </c>
      <c r="T514" s="42" t="str">
        <f>IF(AND(P514=3,H514="F",NOT(L514="Unattached")),SUMIF(O$2:O514,O514,I$2:I514),"")</f>
        <v/>
      </c>
      <c r="U514" s="8" t="str">
        <f t="shared" ref="U514:U577" si="84">IF(AND(L514&lt;&gt;"Unattached",OR(Q514&lt;&gt;"",S514&lt;&gt;"")),L514,"")</f>
        <v/>
      </c>
      <c r="V514" s="8" t="str">
        <f t="shared" si="78"/>
        <v/>
      </c>
      <c r="W514" s="40" t="str">
        <f t="shared" ref="W514:W577" si="85">CONCATENATE(O514," ",P514)</f>
        <v xml:space="preserve"> </v>
      </c>
      <c r="X514" s="40" t="str">
        <f>IF(H514="M",IF(P514&lt;&gt;4,"",VLOOKUP(CONCATENATE(O514," ",(P514-3)),$W$2:AA514,5,0)),IF(P514&lt;&gt;3,"",VLOOKUP(CONCATENATE(O514," ",(P514-2)),$W$2:AA514,5,0)))</f>
        <v/>
      </c>
      <c r="Y514" s="40" t="str">
        <f>IF(H514="M",IF(P514&lt;&gt;4,"",VLOOKUP(CONCATENATE(O514," ",(P514-2)),$W$2:AA514,5,0)),IF(P514&lt;&gt;3,"",VLOOKUP(CONCATENATE(O514," ",(P514-1)),$W$2:AA514,5,0)))</f>
        <v/>
      </c>
      <c r="Z514" s="40" t="str">
        <f>IF(H514="M",IF(P514&lt;&gt;4,"",VLOOKUP(CONCATENATE(O514," ",(P514-1)),$W$2:AA514,5,0)),IF(P514&lt;&gt;3,"",VLOOKUP(CONCATENATE(O514," ",(P514)),$W$2:AA514,5,0)))</f>
        <v/>
      </c>
      <c r="AA514" s="40" t="str">
        <f t="shared" si="79"/>
        <v/>
      </c>
    </row>
    <row r="515" spans="1:27" x14ac:dyDescent="0.3">
      <c r="A515" s="78" t="str">
        <f t="shared" si="82"/>
        <v/>
      </c>
      <c r="B515" s="78" t="str">
        <f t="shared" si="83"/>
        <v/>
      </c>
      <c r="C515" s="1">
        <v>514</v>
      </c>
      <c r="E515" s="73"/>
      <c r="F515" t="str">
        <f>IF(D515="","",VLOOKUP(D515,ENTRANTS!$A$1:$H$1000,2,0))</f>
        <v/>
      </c>
      <c r="G515" t="str">
        <f>IF(D515="","",VLOOKUP(D515,ENTRANTS!$A$1:$H$1000,3,0))</f>
        <v/>
      </c>
      <c r="H515" s="1" t="str">
        <f>IF(D515="","",LEFT(VLOOKUP(D515,ENTRANTS!$A$1:$H$1000,5,0),1))</f>
        <v/>
      </c>
      <c r="I515" s="1" t="str">
        <f>IF(D515="","",COUNTIF($H$2:H515,H515))</f>
        <v/>
      </c>
      <c r="J515" s="1" t="str">
        <f>IF(D515="","",VLOOKUP(D515,ENTRANTS!$A$1:$H$1000,4,0))</f>
        <v/>
      </c>
      <c r="K515" s="1" t="str">
        <f>IF(D515="","",COUNTIF($J$2:J515,J515))</f>
        <v/>
      </c>
      <c r="L515" t="str">
        <f>IF(D515="","",VLOOKUP(D515,ENTRANTS!$A$1:$H$1000,6,0))</f>
        <v/>
      </c>
      <c r="M515" s="99" t="str">
        <f t="shared" ref="M515:M578" si="86">IF(D515&lt;1,"",IF(COUNTIF($D$2:$D$501,D515)=1,"","DUPLICATE"))</f>
        <v/>
      </c>
      <c r="N515" s="38"/>
      <c r="O515" s="5" t="str">
        <f t="shared" ref="O515:O578" si="87">IF(D515="","",CONCATENATE(H515," ",L515))</f>
        <v/>
      </c>
      <c r="P515" s="6" t="str">
        <f>IF(D515="","",COUNTIF($O$2:O515,O515))</f>
        <v/>
      </c>
      <c r="Q515" s="7" t="str">
        <f t="shared" si="80"/>
        <v/>
      </c>
      <c r="R515" s="42" t="str">
        <f>IF(AND(P515=4,H515="M",NOT(L515="Unattached")),SUMIF(O$2:O515,O515,I$2:I515),"")</f>
        <v/>
      </c>
      <c r="S515" s="7" t="str">
        <f t="shared" si="81"/>
        <v/>
      </c>
      <c r="T515" s="42" t="str">
        <f>IF(AND(P515=3,H515="F",NOT(L515="Unattached")),SUMIF(O$2:O515,O515,I$2:I515),"")</f>
        <v/>
      </c>
      <c r="U515" s="8" t="str">
        <f t="shared" si="84"/>
        <v/>
      </c>
      <c r="V515" s="8" t="str">
        <f t="shared" ref="V515:V578" si="88">IF(U515="","",IF(H515="M",CONCATENATE(U515," (",X515,", ",Y515,", ",Z515,", ",AA515,")"),CONCATENATE(U515," (",X515,", ",Y515,", ",Z515,")")))</f>
        <v/>
      </c>
      <c r="W515" s="40" t="str">
        <f t="shared" si="85"/>
        <v xml:space="preserve"> </v>
      </c>
      <c r="X515" s="40" t="str">
        <f>IF(H515="M",IF(P515&lt;&gt;4,"",VLOOKUP(CONCATENATE(O515," ",(P515-3)),$W$2:AA515,5,0)),IF(P515&lt;&gt;3,"",VLOOKUP(CONCATENATE(O515," ",(P515-2)),$W$2:AA515,5,0)))</f>
        <v/>
      </c>
      <c r="Y515" s="40" t="str">
        <f>IF(H515="M",IF(P515&lt;&gt;4,"",VLOOKUP(CONCATENATE(O515," ",(P515-2)),$W$2:AA515,5,0)),IF(P515&lt;&gt;3,"",VLOOKUP(CONCATENATE(O515," ",(P515-1)),$W$2:AA515,5,0)))</f>
        <v/>
      </c>
      <c r="Z515" s="40" t="str">
        <f>IF(H515="M",IF(P515&lt;&gt;4,"",VLOOKUP(CONCATENATE(O515," ",(P515-1)),$W$2:AA515,5,0)),IF(P515&lt;&gt;3,"",VLOOKUP(CONCATENATE(O515," ",(P515)),$W$2:AA515,5,0)))</f>
        <v/>
      </c>
      <c r="AA515" s="40" t="str">
        <f t="shared" ref="AA515:AA578" si="89">IF(AND(L515&lt;&gt;"Unattached",P515&lt;=4),CONCATENATE(F515," ",G515),"")</f>
        <v/>
      </c>
    </row>
    <row r="516" spans="1:27" x14ac:dyDescent="0.3">
      <c r="A516" s="78" t="str">
        <f t="shared" si="82"/>
        <v/>
      </c>
      <c r="B516" s="78" t="str">
        <f t="shared" si="83"/>
        <v/>
      </c>
      <c r="C516" s="1">
        <v>515</v>
      </c>
      <c r="E516" s="73"/>
      <c r="F516" t="str">
        <f>IF(D516="","",VLOOKUP(D516,ENTRANTS!$A$1:$H$1000,2,0))</f>
        <v/>
      </c>
      <c r="G516" t="str">
        <f>IF(D516="","",VLOOKUP(D516,ENTRANTS!$A$1:$H$1000,3,0))</f>
        <v/>
      </c>
      <c r="H516" s="1" t="str">
        <f>IF(D516="","",LEFT(VLOOKUP(D516,ENTRANTS!$A$1:$H$1000,5,0),1))</f>
        <v/>
      </c>
      <c r="I516" s="1" t="str">
        <f>IF(D516="","",COUNTIF($H$2:H516,H516))</f>
        <v/>
      </c>
      <c r="J516" s="1" t="str">
        <f>IF(D516="","",VLOOKUP(D516,ENTRANTS!$A$1:$H$1000,4,0))</f>
        <v/>
      </c>
      <c r="K516" s="1" t="str">
        <f>IF(D516="","",COUNTIF($J$2:J516,J516))</f>
        <v/>
      </c>
      <c r="L516" t="str">
        <f>IF(D516="","",VLOOKUP(D516,ENTRANTS!$A$1:$H$1000,6,0))</f>
        <v/>
      </c>
      <c r="M516" s="99" t="str">
        <f t="shared" si="86"/>
        <v/>
      </c>
      <c r="N516" s="38"/>
      <c r="O516" s="5" t="str">
        <f t="shared" si="87"/>
        <v/>
      </c>
      <c r="P516" s="6" t="str">
        <f>IF(D516="","",COUNTIF($O$2:O516,O516))</f>
        <v/>
      </c>
      <c r="Q516" s="7" t="str">
        <f t="shared" si="80"/>
        <v/>
      </c>
      <c r="R516" s="42" t="str">
        <f>IF(AND(P516=4,H516="M",NOT(L516="Unattached")),SUMIF(O$2:O516,O516,I$2:I516),"")</f>
        <v/>
      </c>
      <c r="S516" s="7" t="str">
        <f t="shared" si="81"/>
        <v/>
      </c>
      <c r="T516" s="42" t="str">
        <f>IF(AND(P516=3,H516="F",NOT(L516="Unattached")),SUMIF(O$2:O516,O516,I$2:I516),"")</f>
        <v/>
      </c>
      <c r="U516" s="8" t="str">
        <f t="shared" si="84"/>
        <v/>
      </c>
      <c r="V516" s="8" t="str">
        <f t="shared" si="88"/>
        <v/>
      </c>
      <c r="W516" s="40" t="str">
        <f t="shared" si="85"/>
        <v xml:space="preserve"> </v>
      </c>
      <c r="X516" s="40" t="str">
        <f>IF(H516="M",IF(P516&lt;&gt;4,"",VLOOKUP(CONCATENATE(O516," ",(P516-3)),$W$2:AA516,5,0)),IF(P516&lt;&gt;3,"",VLOOKUP(CONCATENATE(O516," ",(P516-2)),$W$2:AA516,5,0)))</f>
        <v/>
      </c>
      <c r="Y516" s="40" t="str">
        <f>IF(H516="M",IF(P516&lt;&gt;4,"",VLOOKUP(CONCATENATE(O516," ",(P516-2)),$W$2:AA516,5,0)),IF(P516&lt;&gt;3,"",VLOOKUP(CONCATENATE(O516," ",(P516-1)),$W$2:AA516,5,0)))</f>
        <v/>
      </c>
      <c r="Z516" s="40" t="str">
        <f>IF(H516="M",IF(P516&lt;&gt;4,"",VLOOKUP(CONCATENATE(O516," ",(P516-1)),$W$2:AA516,5,0)),IF(P516&lt;&gt;3,"",VLOOKUP(CONCATENATE(O516," ",(P516)),$W$2:AA516,5,0)))</f>
        <v/>
      </c>
      <c r="AA516" s="40" t="str">
        <f t="shared" si="89"/>
        <v/>
      </c>
    </row>
    <row r="517" spans="1:27" x14ac:dyDescent="0.3">
      <c r="A517" s="78" t="str">
        <f t="shared" si="82"/>
        <v/>
      </c>
      <c r="B517" s="78" t="str">
        <f t="shared" si="83"/>
        <v/>
      </c>
      <c r="C517" s="1">
        <v>516</v>
      </c>
      <c r="E517" s="73"/>
      <c r="F517" t="str">
        <f>IF(D517="","",VLOOKUP(D517,ENTRANTS!$A$1:$H$1000,2,0))</f>
        <v/>
      </c>
      <c r="G517" t="str">
        <f>IF(D517="","",VLOOKUP(D517,ENTRANTS!$A$1:$H$1000,3,0))</f>
        <v/>
      </c>
      <c r="H517" s="1" t="str">
        <f>IF(D517="","",LEFT(VLOOKUP(D517,ENTRANTS!$A$1:$H$1000,5,0),1))</f>
        <v/>
      </c>
      <c r="I517" s="1" t="str">
        <f>IF(D517="","",COUNTIF($H$2:H517,H517))</f>
        <v/>
      </c>
      <c r="J517" s="1" t="str">
        <f>IF(D517="","",VLOOKUP(D517,ENTRANTS!$A$1:$H$1000,4,0))</f>
        <v/>
      </c>
      <c r="K517" s="1" t="str">
        <f>IF(D517="","",COUNTIF($J$2:J517,J517))</f>
        <v/>
      </c>
      <c r="L517" t="str">
        <f>IF(D517="","",VLOOKUP(D517,ENTRANTS!$A$1:$H$1000,6,0))</f>
        <v/>
      </c>
      <c r="M517" s="99" t="str">
        <f t="shared" si="86"/>
        <v/>
      </c>
      <c r="N517" s="38"/>
      <c r="O517" s="5" t="str">
        <f t="shared" si="87"/>
        <v/>
      </c>
      <c r="P517" s="6" t="str">
        <f>IF(D517="","",COUNTIF($O$2:O517,O517))</f>
        <v/>
      </c>
      <c r="Q517" s="7" t="str">
        <f t="shared" si="80"/>
        <v/>
      </c>
      <c r="R517" s="42" t="str">
        <f>IF(AND(P517=4,H517="M",NOT(L517="Unattached")),SUMIF(O$2:O517,O517,I$2:I517),"")</f>
        <v/>
      </c>
      <c r="S517" s="7" t="str">
        <f t="shared" si="81"/>
        <v/>
      </c>
      <c r="T517" s="42" t="str">
        <f>IF(AND(P517=3,H517="F",NOT(L517="Unattached")),SUMIF(O$2:O517,O517,I$2:I517),"")</f>
        <v/>
      </c>
      <c r="U517" s="8" t="str">
        <f t="shared" si="84"/>
        <v/>
      </c>
      <c r="V517" s="8" t="str">
        <f t="shared" si="88"/>
        <v/>
      </c>
      <c r="W517" s="40" t="str">
        <f t="shared" si="85"/>
        <v xml:space="preserve"> </v>
      </c>
      <c r="X517" s="40" t="str">
        <f>IF(H517="M",IF(P517&lt;&gt;4,"",VLOOKUP(CONCATENATE(O517," ",(P517-3)),$W$2:AA517,5,0)),IF(P517&lt;&gt;3,"",VLOOKUP(CONCATENATE(O517," ",(P517-2)),$W$2:AA517,5,0)))</f>
        <v/>
      </c>
      <c r="Y517" s="40" t="str">
        <f>IF(H517="M",IF(P517&lt;&gt;4,"",VLOOKUP(CONCATENATE(O517," ",(P517-2)),$W$2:AA517,5,0)),IF(P517&lt;&gt;3,"",VLOOKUP(CONCATENATE(O517," ",(P517-1)),$W$2:AA517,5,0)))</f>
        <v/>
      </c>
      <c r="Z517" s="40" t="str">
        <f>IF(H517="M",IF(P517&lt;&gt;4,"",VLOOKUP(CONCATENATE(O517," ",(P517-1)),$W$2:AA517,5,0)),IF(P517&lt;&gt;3,"",VLOOKUP(CONCATENATE(O517," ",(P517)),$W$2:AA517,5,0)))</f>
        <v/>
      </c>
      <c r="AA517" s="40" t="str">
        <f t="shared" si="89"/>
        <v/>
      </c>
    </row>
    <row r="518" spans="1:27" x14ac:dyDescent="0.3">
      <c r="A518" s="78" t="str">
        <f t="shared" si="82"/>
        <v/>
      </c>
      <c r="B518" s="78" t="str">
        <f t="shared" si="83"/>
        <v/>
      </c>
      <c r="C518" s="1">
        <v>517</v>
      </c>
      <c r="E518" s="73"/>
      <c r="F518" t="str">
        <f>IF(D518="","",VLOOKUP(D518,ENTRANTS!$A$1:$H$1000,2,0))</f>
        <v/>
      </c>
      <c r="G518" t="str">
        <f>IF(D518="","",VLOOKUP(D518,ENTRANTS!$A$1:$H$1000,3,0))</f>
        <v/>
      </c>
      <c r="H518" s="1" t="str">
        <f>IF(D518="","",LEFT(VLOOKUP(D518,ENTRANTS!$A$1:$H$1000,5,0),1))</f>
        <v/>
      </c>
      <c r="I518" s="1" t="str">
        <f>IF(D518="","",COUNTIF($H$2:H518,H518))</f>
        <v/>
      </c>
      <c r="J518" s="1" t="str">
        <f>IF(D518="","",VLOOKUP(D518,ENTRANTS!$A$1:$H$1000,4,0))</f>
        <v/>
      </c>
      <c r="K518" s="1" t="str">
        <f>IF(D518="","",COUNTIF($J$2:J518,J518))</f>
        <v/>
      </c>
      <c r="L518" t="str">
        <f>IF(D518="","",VLOOKUP(D518,ENTRANTS!$A$1:$H$1000,6,0))</f>
        <v/>
      </c>
      <c r="M518" s="99" t="str">
        <f t="shared" si="86"/>
        <v/>
      </c>
      <c r="N518" s="38"/>
      <c r="O518" s="5" t="str">
        <f t="shared" si="87"/>
        <v/>
      </c>
      <c r="P518" s="6" t="str">
        <f>IF(D518="","",COUNTIF($O$2:O518,O518))</f>
        <v/>
      </c>
      <c r="Q518" s="7" t="str">
        <f t="shared" si="80"/>
        <v/>
      </c>
      <c r="R518" s="42" t="str">
        <f>IF(AND(P518=4,H518="M",NOT(L518="Unattached")),SUMIF(O$2:O518,O518,I$2:I518),"")</f>
        <v/>
      </c>
      <c r="S518" s="7" t="str">
        <f t="shared" si="81"/>
        <v/>
      </c>
      <c r="T518" s="42" t="str">
        <f>IF(AND(P518=3,H518="F",NOT(L518="Unattached")),SUMIF(O$2:O518,O518,I$2:I518),"")</f>
        <v/>
      </c>
      <c r="U518" s="8" t="str">
        <f t="shared" si="84"/>
        <v/>
      </c>
      <c r="V518" s="8" t="str">
        <f t="shared" si="88"/>
        <v/>
      </c>
      <c r="W518" s="40" t="str">
        <f t="shared" si="85"/>
        <v xml:space="preserve"> </v>
      </c>
      <c r="X518" s="40" t="str">
        <f>IF(H518="M",IF(P518&lt;&gt;4,"",VLOOKUP(CONCATENATE(O518," ",(P518-3)),$W$2:AA518,5,0)),IF(P518&lt;&gt;3,"",VLOOKUP(CONCATENATE(O518," ",(P518-2)),$W$2:AA518,5,0)))</f>
        <v/>
      </c>
      <c r="Y518" s="40" t="str">
        <f>IF(H518="M",IF(P518&lt;&gt;4,"",VLOOKUP(CONCATENATE(O518," ",(P518-2)),$W$2:AA518,5,0)),IF(P518&lt;&gt;3,"",VLOOKUP(CONCATENATE(O518," ",(P518-1)),$W$2:AA518,5,0)))</f>
        <v/>
      </c>
      <c r="Z518" s="40" t="str">
        <f>IF(H518="M",IF(P518&lt;&gt;4,"",VLOOKUP(CONCATENATE(O518," ",(P518-1)),$W$2:AA518,5,0)),IF(P518&lt;&gt;3,"",VLOOKUP(CONCATENATE(O518," ",(P518)),$W$2:AA518,5,0)))</f>
        <v/>
      </c>
      <c r="AA518" s="40" t="str">
        <f t="shared" si="89"/>
        <v/>
      </c>
    </row>
    <row r="519" spans="1:27" x14ac:dyDescent="0.3">
      <c r="A519" s="78" t="str">
        <f t="shared" si="82"/>
        <v/>
      </c>
      <c r="B519" s="78" t="str">
        <f t="shared" si="83"/>
        <v/>
      </c>
      <c r="C519" s="1">
        <v>518</v>
      </c>
      <c r="E519" s="73"/>
      <c r="F519" t="str">
        <f>IF(D519="","",VLOOKUP(D519,ENTRANTS!$A$1:$H$1000,2,0))</f>
        <v/>
      </c>
      <c r="G519" t="str">
        <f>IF(D519="","",VLOOKUP(D519,ENTRANTS!$A$1:$H$1000,3,0))</f>
        <v/>
      </c>
      <c r="H519" s="1" t="str">
        <f>IF(D519="","",LEFT(VLOOKUP(D519,ENTRANTS!$A$1:$H$1000,5,0),1))</f>
        <v/>
      </c>
      <c r="I519" s="1" t="str">
        <f>IF(D519="","",COUNTIF($H$2:H519,H519))</f>
        <v/>
      </c>
      <c r="J519" s="1" t="str">
        <f>IF(D519="","",VLOOKUP(D519,ENTRANTS!$A$1:$H$1000,4,0))</f>
        <v/>
      </c>
      <c r="K519" s="1" t="str">
        <f>IF(D519="","",COUNTIF($J$2:J519,J519))</f>
        <v/>
      </c>
      <c r="L519" t="str">
        <f>IF(D519="","",VLOOKUP(D519,ENTRANTS!$A$1:$H$1000,6,0))</f>
        <v/>
      </c>
      <c r="M519" s="99" t="str">
        <f t="shared" si="86"/>
        <v/>
      </c>
      <c r="N519" s="38"/>
      <c r="O519" s="5" t="str">
        <f t="shared" si="87"/>
        <v/>
      </c>
      <c r="P519" s="6" t="str">
        <f>IF(D519="","",COUNTIF($O$2:O519,O519))</f>
        <v/>
      </c>
      <c r="Q519" s="7" t="str">
        <f t="shared" si="80"/>
        <v/>
      </c>
      <c r="R519" s="42" t="str">
        <f>IF(AND(P519=4,H519="M",NOT(L519="Unattached")),SUMIF(O$2:O519,O519,I$2:I519),"")</f>
        <v/>
      </c>
      <c r="S519" s="7" t="str">
        <f t="shared" si="81"/>
        <v/>
      </c>
      <c r="T519" s="42" t="str">
        <f>IF(AND(P519=3,H519="F",NOT(L519="Unattached")),SUMIF(O$2:O519,O519,I$2:I519),"")</f>
        <v/>
      </c>
      <c r="U519" s="8" t="str">
        <f t="shared" si="84"/>
        <v/>
      </c>
      <c r="V519" s="8" t="str">
        <f t="shared" si="88"/>
        <v/>
      </c>
      <c r="W519" s="40" t="str">
        <f t="shared" si="85"/>
        <v xml:space="preserve"> </v>
      </c>
      <c r="X519" s="40" t="str">
        <f>IF(H519="M",IF(P519&lt;&gt;4,"",VLOOKUP(CONCATENATE(O519," ",(P519-3)),$W$2:AA519,5,0)),IF(P519&lt;&gt;3,"",VLOOKUP(CONCATENATE(O519," ",(P519-2)),$W$2:AA519,5,0)))</f>
        <v/>
      </c>
      <c r="Y519" s="40" t="str">
        <f>IF(H519="M",IF(P519&lt;&gt;4,"",VLOOKUP(CONCATENATE(O519," ",(P519-2)),$W$2:AA519,5,0)),IF(P519&lt;&gt;3,"",VLOOKUP(CONCATENATE(O519," ",(P519-1)),$W$2:AA519,5,0)))</f>
        <v/>
      </c>
      <c r="Z519" s="40" t="str">
        <f>IF(H519="M",IF(P519&lt;&gt;4,"",VLOOKUP(CONCATENATE(O519," ",(P519-1)),$W$2:AA519,5,0)),IF(P519&lt;&gt;3,"",VLOOKUP(CONCATENATE(O519," ",(P519)),$W$2:AA519,5,0)))</f>
        <v/>
      </c>
      <c r="AA519" s="40" t="str">
        <f t="shared" si="89"/>
        <v/>
      </c>
    </row>
    <row r="520" spans="1:27" x14ac:dyDescent="0.3">
      <c r="A520" s="78" t="str">
        <f t="shared" si="82"/>
        <v/>
      </c>
      <c r="B520" s="78" t="str">
        <f t="shared" si="83"/>
        <v/>
      </c>
      <c r="C520" s="1">
        <v>519</v>
      </c>
      <c r="E520" s="73"/>
      <c r="F520" t="str">
        <f>IF(D520="","",VLOOKUP(D520,ENTRANTS!$A$1:$H$1000,2,0))</f>
        <v/>
      </c>
      <c r="G520" t="str">
        <f>IF(D520="","",VLOOKUP(D520,ENTRANTS!$A$1:$H$1000,3,0))</f>
        <v/>
      </c>
      <c r="H520" s="1" t="str">
        <f>IF(D520="","",LEFT(VLOOKUP(D520,ENTRANTS!$A$1:$H$1000,5,0),1))</f>
        <v/>
      </c>
      <c r="I520" s="1" t="str">
        <f>IF(D520="","",COUNTIF($H$2:H520,H520))</f>
        <v/>
      </c>
      <c r="J520" s="1" t="str">
        <f>IF(D520="","",VLOOKUP(D520,ENTRANTS!$A$1:$H$1000,4,0))</f>
        <v/>
      </c>
      <c r="K520" s="1" t="str">
        <f>IF(D520="","",COUNTIF($J$2:J520,J520))</f>
        <v/>
      </c>
      <c r="L520" t="str">
        <f>IF(D520="","",VLOOKUP(D520,ENTRANTS!$A$1:$H$1000,6,0))</f>
        <v/>
      </c>
      <c r="M520" s="99" t="str">
        <f t="shared" si="86"/>
        <v/>
      </c>
      <c r="N520" s="38"/>
      <c r="O520" s="5" t="str">
        <f t="shared" si="87"/>
        <v/>
      </c>
      <c r="P520" s="6" t="str">
        <f>IF(D520="","",COUNTIF($O$2:O520,O520))</f>
        <v/>
      </c>
      <c r="Q520" s="7" t="str">
        <f t="shared" si="80"/>
        <v/>
      </c>
      <c r="R520" s="42" t="str">
        <f>IF(AND(P520=4,H520="M",NOT(L520="Unattached")),SUMIF(O$2:O520,O520,I$2:I520),"")</f>
        <v/>
      </c>
      <c r="S520" s="7" t="str">
        <f t="shared" si="81"/>
        <v/>
      </c>
      <c r="T520" s="42" t="str">
        <f>IF(AND(P520=3,H520="F",NOT(L520="Unattached")),SUMIF(O$2:O520,O520,I$2:I520),"")</f>
        <v/>
      </c>
      <c r="U520" s="8" t="str">
        <f t="shared" si="84"/>
        <v/>
      </c>
      <c r="V520" s="8" t="str">
        <f t="shared" si="88"/>
        <v/>
      </c>
      <c r="W520" s="40" t="str">
        <f t="shared" si="85"/>
        <v xml:space="preserve"> </v>
      </c>
      <c r="X520" s="40" t="str">
        <f>IF(H520="M",IF(P520&lt;&gt;4,"",VLOOKUP(CONCATENATE(O520," ",(P520-3)),$W$2:AA520,5,0)),IF(P520&lt;&gt;3,"",VLOOKUP(CONCATENATE(O520," ",(P520-2)),$W$2:AA520,5,0)))</f>
        <v/>
      </c>
      <c r="Y520" s="40" t="str">
        <f>IF(H520="M",IF(P520&lt;&gt;4,"",VLOOKUP(CONCATENATE(O520," ",(P520-2)),$W$2:AA520,5,0)),IF(P520&lt;&gt;3,"",VLOOKUP(CONCATENATE(O520," ",(P520-1)),$W$2:AA520,5,0)))</f>
        <v/>
      </c>
      <c r="Z520" s="40" t="str">
        <f>IF(H520="M",IF(P520&lt;&gt;4,"",VLOOKUP(CONCATENATE(O520," ",(P520-1)),$W$2:AA520,5,0)),IF(P520&lt;&gt;3,"",VLOOKUP(CONCATENATE(O520," ",(P520)),$W$2:AA520,5,0)))</f>
        <v/>
      </c>
      <c r="AA520" s="40" t="str">
        <f t="shared" si="89"/>
        <v/>
      </c>
    </row>
    <row r="521" spans="1:27" x14ac:dyDescent="0.3">
      <c r="A521" s="78" t="str">
        <f t="shared" si="82"/>
        <v/>
      </c>
      <c r="B521" s="78" t="str">
        <f t="shared" si="83"/>
        <v/>
      </c>
      <c r="C521" s="1">
        <v>520</v>
      </c>
      <c r="E521" s="73"/>
      <c r="F521" t="str">
        <f>IF(D521="","",VLOOKUP(D521,ENTRANTS!$A$1:$H$1000,2,0))</f>
        <v/>
      </c>
      <c r="G521" t="str">
        <f>IF(D521="","",VLOOKUP(D521,ENTRANTS!$A$1:$H$1000,3,0))</f>
        <v/>
      </c>
      <c r="H521" s="1" t="str">
        <f>IF(D521="","",LEFT(VLOOKUP(D521,ENTRANTS!$A$1:$H$1000,5,0),1))</f>
        <v/>
      </c>
      <c r="I521" s="1" t="str">
        <f>IF(D521="","",COUNTIF($H$2:H521,H521))</f>
        <v/>
      </c>
      <c r="J521" s="1" t="str">
        <f>IF(D521="","",VLOOKUP(D521,ENTRANTS!$A$1:$H$1000,4,0))</f>
        <v/>
      </c>
      <c r="K521" s="1" t="str">
        <f>IF(D521="","",COUNTIF($J$2:J521,J521))</f>
        <v/>
      </c>
      <c r="L521" t="str">
        <f>IF(D521="","",VLOOKUP(D521,ENTRANTS!$A$1:$H$1000,6,0))</f>
        <v/>
      </c>
      <c r="M521" s="99" t="str">
        <f t="shared" si="86"/>
        <v/>
      </c>
      <c r="N521" s="38"/>
      <c r="O521" s="5" t="str">
        <f t="shared" si="87"/>
        <v/>
      </c>
      <c r="P521" s="6" t="str">
        <f>IF(D521="","",COUNTIF($O$2:O521,O521))</f>
        <v/>
      </c>
      <c r="Q521" s="7" t="str">
        <f t="shared" si="80"/>
        <v/>
      </c>
      <c r="R521" s="42" t="str">
        <f>IF(AND(P521=4,H521="M",NOT(L521="Unattached")),SUMIF(O$2:O521,O521,I$2:I521),"")</f>
        <v/>
      </c>
      <c r="S521" s="7" t="str">
        <f t="shared" si="81"/>
        <v/>
      </c>
      <c r="T521" s="42" t="str">
        <f>IF(AND(P521=3,H521="F",NOT(L521="Unattached")),SUMIF(O$2:O521,O521,I$2:I521),"")</f>
        <v/>
      </c>
      <c r="U521" s="8" t="str">
        <f t="shared" si="84"/>
        <v/>
      </c>
      <c r="V521" s="8" t="str">
        <f t="shared" si="88"/>
        <v/>
      </c>
      <c r="W521" s="40" t="str">
        <f t="shared" si="85"/>
        <v xml:space="preserve"> </v>
      </c>
      <c r="X521" s="40" t="str">
        <f>IF(H521="M",IF(P521&lt;&gt;4,"",VLOOKUP(CONCATENATE(O521," ",(P521-3)),$W$2:AA521,5,0)),IF(P521&lt;&gt;3,"",VLOOKUP(CONCATENATE(O521," ",(P521-2)),$W$2:AA521,5,0)))</f>
        <v/>
      </c>
      <c r="Y521" s="40" t="str">
        <f>IF(H521="M",IF(P521&lt;&gt;4,"",VLOOKUP(CONCATENATE(O521," ",(P521-2)),$W$2:AA521,5,0)),IF(P521&lt;&gt;3,"",VLOOKUP(CONCATENATE(O521," ",(P521-1)),$W$2:AA521,5,0)))</f>
        <v/>
      </c>
      <c r="Z521" s="40" t="str">
        <f>IF(H521="M",IF(P521&lt;&gt;4,"",VLOOKUP(CONCATENATE(O521," ",(P521-1)),$W$2:AA521,5,0)),IF(P521&lt;&gt;3,"",VLOOKUP(CONCATENATE(O521," ",(P521)),$W$2:AA521,5,0)))</f>
        <v/>
      </c>
      <c r="AA521" s="40" t="str">
        <f t="shared" si="89"/>
        <v/>
      </c>
    </row>
    <row r="522" spans="1:27" x14ac:dyDescent="0.3">
      <c r="A522" s="78" t="str">
        <f t="shared" si="82"/>
        <v/>
      </c>
      <c r="B522" s="78" t="str">
        <f t="shared" si="83"/>
        <v/>
      </c>
      <c r="C522" s="1">
        <v>521</v>
      </c>
      <c r="E522" s="73"/>
      <c r="F522" t="str">
        <f>IF(D522="","",VLOOKUP(D522,ENTRANTS!$A$1:$H$1000,2,0))</f>
        <v/>
      </c>
      <c r="G522" t="str">
        <f>IF(D522="","",VLOOKUP(D522,ENTRANTS!$A$1:$H$1000,3,0))</f>
        <v/>
      </c>
      <c r="H522" s="1" t="str">
        <f>IF(D522="","",LEFT(VLOOKUP(D522,ENTRANTS!$A$1:$H$1000,5,0),1))</f>
        <v/>
      </c>
      <c r="I522" s="1" t="str">
        <f>IF(D522="","",COUNTIF($H$2:H522,H522))</f>
        <v/>
      </c>
      <c r="J522" s="1" t="str">
        <f>IF(D522="","",VLOOKUP(D522,ENTRANTS!$A$1:$H$1000,4,0))</f>
        <v/>
      </c>
      <c r="K522" s="1" t="str">
        <f>IF(D522="","",COUNTIF($J$2:J522,J522))</f>
        <v/>
      </c>
      <c r="L522" t="str">
        <f>IF(D522="","",VLOOKUP(D522,ENTRANTS!$A$1:$H$1000,6,0))</f>
        <v/>
      </c>
      <c r="M522" s="99" t="str">
        <f t="shared" si="86"/>
        <v/>
      </c>
      <c r="N522" s="38"/>
      <c r="O522" s="5" t="str">
        <f t="shared" si="87"/>
        <v/>
      </c>
      <c r="P522" s="6" t="str">
        <f>IF(D522="","",COUNTIF($O$2:O522,O522))</f>
        <v/>
      </c>
      <c r="Q522" s="7" t="str">
        <f t="shared" si="80"/>
        <v/>
      </c>
      <c r="R522" s="42" t="str">
        <f>IF(AND(P522=4,H522="M",NOT(L522="Unattached")),SUMIF(O$2:O522,O522,I$2:I522),"")</f>
        <v/>
      </c>
      <c r="S522" s="7" t="str">
        <f t="shared" si="81"/>
        <v/>
      </c>
      <c r="T522" s="42" t="str">
        <f>IF(AND(P522=3,H522="F",NOT(L522="Unattached")),SUMIF(O$2:O522,O522,I$2:I522),"")</f>
        <v/>
      </c>
      <c r="U522" s="8" t="str">
        <f t="shared" si="84"/>
        <v/>
      </c>
      <c r="V522" s="8" t="str">
        <f t="shared" si="88"/>
        <v/>
      </c>
      <c r="W522" s="40" t="str">
        <f t="shared" si="85"/>
        <v xml:space="preserve"> </v>
      </c>
      <c r="X522" s="40" t="str">
        <f>IF(H522="M",IF(P522&lt;&gt;4,"",VLOOKUP(CONCATENATE(O522," ",(P522-3)),$W$2:AA522,5,0)),IF(P522&lt;&gt;3,"",VLOOKUP(CONCATENATE(O522," ",(P522-2)),$W$2:AA522,5,0)))</f>
        <v/>
      </c>
      <c r="Y522" s="40" t="str">
        <f>IF(H522="M",IF(P522&lt;&gt;4,"",VLOOKUP(CONCATENATE(O522," ",(P522-2)),$W$2:AA522,5,0)),IF(P522&lt;&gt;3,"",VLOOKUP(CONCATENATE(O522," ",(P522-1)),$W$2:AA522,5,0)))</f>
        <v/>
      </c>
      <c r="Z522" s="40" t="str">
        <f>IF(H522="M",IF(P522&lt;&gt;4,"",VLOOKUP(CONCATENATE(O522," ",(P522-1)),$W$2:AA522,5,0)),IF(P522&lt;&gt;3,"",VLOOKUP(CONCATENATE(O522," ",(P522)),$W$2:AA522,5,0)))</f>
        <v/>
      </c>
      <c r="AA522" s="40" t="str">
        <f t="shared" si="89"/>
        <v/>
      </c>
    </row>
    <row r="523" spans="1:27" x14ac:dyDescent="0.3">
      <c r="A523" s="78" t="str">
        <f t="shared" si="82"/>
        <v/>
      </c>
      <c r="B523" s="78" t="str">
        <f t="shared" si="83"/>
        <v/>
      </c>
      <c r="C523" s="1">
        <v>522</v>
      </c>
      <c r="E523" s="73"/>
      <c r="F523" t="str">
        <f>IF(D523="","",VLOOKUP(D523,ENTRANTS!$A$1:$H$1000,2,0))</f>
        <v/>
      </c>
      <c r="G523" t="str">
        <f>IF(D523="","",VLOOKUP(D523,ENTRANTS!$A$1:$H$1000,3,0))</f>
        <v/>
      </c>
      <c r="H523" s="1" t="str">
        <f>IF(D523="","",LEFT(VLOOKUP(D523,ENTRANTS!$A$1:$H$1000,5,0),1))</f>
        <v/>
      </c>
      <c r="I523" s="1" t="str">
        <f>IF(D523="","",COUNTIF($H$2:H523,H523))</f>
        <v/>
      </c>
      <c r="J523" s="1" t="str">
        <f>IF(D523="","",VLOOKUP(D523,ENTRANTS!$A$1:$H$1000,4,0))</f>
        <v/>
      </c>
      <c r="K523" s="1" t="str">
        <f>IF(D523="","",COUNTIF($J$2:J523,J523))</f>
        <v/>
      </c>
      <c r="L523" t="str">
        <f>IF(D523="","",VLOOKUP(D523,ENTRANTS!$A$1:$H$1000,6,0))</f>
        <v/>
      </c>
      <c r="M523" s="99" t="str">
        <f t="shared" si="86"/>
        <v/>
      </c>
      <c r="N523" s="38"/>
      <c r="O523" s="5" t="str">
        <f t="shared" si="87"/>
        <v/>
      </c>
      <c r="P523" s="6" t="str">
        <f>IF(D523="","",COUNTIF($O$2:O523,O523))</f>
        <v/>
      </c>
      <c r="Q523" s="7" t="str">
        <f t="shared" si="80"/>
        <v/>
      </c>
      <c r="R523" s="42" t="str">
        <f>IF(AND(P523=4,H523="M",NOT(L523="Unattached")),SUMIF(O$2:O523,O523,I$2:I523),"")</f>
        <v/>
      </c>
      <c r="S523" s="7" t="str">
        <f t="shared" si="81"/>
        <v/>
      </c>
      <c r="T523" s="42" t="str">
        <f>IF(AND(P523=3,H523="F",NOT(L523="Unattached")),SUMIF(O$2:O523,O523,I$2:I523),"")</f>
        <v/>
      </c>
      <c r="U523" s="8" t="str">
        <f t="shared" si="84"/>
        <v/>
      </c>
      <c r="V523" s="8" t="str">
        <f t="shared" si="88"/>
        <v/>
      </c>
      <c r="W523" s="40" t="str">
        <f t="shared" si="85"/>
        <v xml:space="preserve"> </v>
      </c>
      <c r="X523" s="40" t="str">
        <f>IF(H523="M",IF(P523&lt;&gt;4,"",VLOOKUP(CONCATENATE(O523," ",(P523-3)),$W$2:AA523,5,0)),IF(P523&lt;&gt;3,"",VLOOKUP(CONCATENATE(O523," ",(P523-2)),$W$2:AA523,5,0)))</f>
        <v/>
      </c>
      <c r="Y523" s="40" t="str">
        <f>IF(H523="M",IF(P523&lt;&gt;4,"",VLOOKUP(CONCATENATE(O523," ",(P523-2)),$W$2:AA523,5,0)),IF(P523&lt;&gt;3,"",VLOOKUP(CONCATENATE(O523," ",(P523-1)),$W$2:AA523,5,0)))</f>
        <v/>
      </c>
      <c r="Z523" s="40" t="str">
        <f>IF(H523="M",IF(P523&lt;&gt;4,"",VLOOKUP(CONCATENATE(O523," ",(P523-1)),$W$2:AA523,5,0)),IF(P523&lt;&gt;3,"",VLOOKUP(CONCATENATE(O523," ",(P523)),$W$2:AA523,5,0)))</f>
        <v/>
      </c>
      <c r="AA523" s="40" t="str">
        <f t="shared" si="89"/>
        <v/>
      </c>
    </row>
    <row r="524" spans="1:27" x14ac:dyDescent="0.3">
      <c r="A524" s="78" t="str">
        <f t="shared" si="82"/>
        <v/>
      </c>
      <c r="B524" s="78" t="str">
        <f t="shared" si="83"/>
        <v/>
      </c>
      <c r="C524" s="1">
        <v>523</v>
      </c>
      <c r="E524" s="73"/>
      <c r="F524" t="str">
        <f>IF(D524="","",VLOOKUP(D524,ENTRANTS!$A$1:$H$1000,2,0))</f>
        <v/>
      </c>
      <c r="G524" t="str">
        <f>IF(D524="","",VLOOKUP(D524,ENTRANTS!$A$1:$H$1000,3,0))</f>
        <v/>
      </c>
      <c r="H524" s="1" t="str">
        <f>IF(D524="","",LEFT(VLOOKUP(D524,ENTRANTS!$A$1:$H$1000,5,0),1))</f>
        <v/>
      </c>
      <c r="I524" s="1" t="str">
        <f>IF(D524="","",COUNTIF($H$2:H524,H524))</f>
        <v/>
      </c>
      <c r="J524" s="1" t="str">
        <f>IF(D524="","",VLOOKUP(D524,ENTRANTS!$A$1:$H$1000,4,0))</f>
        <v/>
      </c>
      <c r="K524" s="1" t="str">
        <f>IF(D524="","",COUNTIF($J$2:J524,J524))</f>
        <v/>
      </c>
      <c r="L524" t="str">
        <f>IF(D524="","",VLOOKUP(D524,ENTRANTS!$A$1:$H$1000,6,0))</f>
        <v/>
      </c>
      <c r="M524" s="99" t="str">
        <f t="shared" si="86"/>
        <v/>
      </c>
      <c r="N524" s="38"/>
      <c r="O524" s="5" t="str">
        <f t="shared" si="87"/>
        <v/>
      </c>
      <c r="P524" s="6" t="str">
        <f>IF(D524="","",COUNTIF($O$2:O524,O524))</f>
        <v/>
      </c>
      <c r="Q524" s="7" t="str">
        <f t="shared" si="80"/>
        <v/>
      </c>
      <c r="R524" s="42" t="str">
        <f>IF(AND(P524=4,H524="M",NOT(L524="Unattached")),SUMIF(O$2:O524,O524,I$2:I524),"")</f>
        <v/>
      </c>
      <c r="S524" s="7" t="str">
        <f t="shared" si="81"/>
        <v/>
      </c>
      <c r="T524" s="42" t="str">
        <f>IF(AND(P524=3,H524="F",NOT(L524="Unattached")),SUMIF(O$2:O524,O524,I$2:I524),"")</f>
        <v/>
      </c>
      <c r="U524" s="8" t="str">
        <f t="shared" si="84"/>
        <v/>
      </c>
      <c r="V524" s="8" t="str">
        <f t="shared" si="88"/>
        <v/>
      </c>
      <c r="W524" s="40" t="str">
        <f t="shared" si="85"/>
        <v xml:space="preserve"> </v>
      </c>
      <c r="X524" s="40" t="str">
        <f>IF(H524="M",IF(P524&lt;&gt;4,"",VLOOKUP(CONCATENATE(O524," ",(P524-3)),$W$2:AA524,5,0)),IF(P524&lt;&gt;3,"",VLOOKUP(CONCATENATE(O524," ",(P524-2)),$W$2:AA524,5,0)))</f>
        <v/>
      </c>
      <c r="Y524" s="40" t="str">
        <f>IF(H524="M",IF(P524&lt;&gt;4,"",VLOOKUP(CONCATENATE(O524," ",(P524-2)),$W$2:AA524,5,0)),IF(P524&lt;&gt;3,"",VLOOKUP(CONCATENATE(O524," ",(P524-1)),$W$2:AA524,5,0)))</f>
        <v/>
      </c>
      <c r="Z524" s="40" t="str">
        <f>IF(H524="M",IF(P524&lt;&gt;4,"",VLOOKUP(CONCATENATE(O524," ",(P524-1)),$W$2:AA524,5,0)),IF(P524&lt;&gt;3,"",VLOOKUP(CONCATENATE(O524," ",(P524)),$W$2:AA524,5,0)))</f>
        <v/>
      </c>
      <c r="AA524" s="40" t="str">
        <f t="shared" si="89"/>
        <v/>
      </c>
    </row>
    <row r="525" spans="1:27" x14ac:dyDescent="0.3">
      <c r="A525" s="78" t="str">
        <f t="shared" si="82"/>
        <v/>
      </c>
      <c r="B525" s="78" t="str">
        <f t="shared" si="83"/>
        <v/>
      </c>
      <c r="C525" s="1">
        <v>524</v>
      </c>
      <c r="E525" s="73"/>
      <c r="F525" t="str">
        <f>IF(D525="","",VLOOKUP(D525,ENTRANTS!$A$1:$H$1000,2,0))</f>
        <v/>
      </c>
      <c r="G525" t="str">
        <f>IF(D525="","",VLOOKUP(D525,ENTRANTS!$A$1:$H$1000,3,0))</f>
        <v/>
      </c>
      <c r="H525" s="1" t="str">
        <f>IF(D525="","",LEFT(VLOOKUP(D525,ENTRANTS!$A$1:$H$1000,5,0),1))</f>
        <v/>
      </c>
      <c r="I525" s="1" t="str">
        <f>IF(D525="","",COUNTIF($H$2:H525,H525))</f>
        <v/>
      </c>
      <c r="J525" s="1" t="str">
        <f>IF(D525="","",VLOOKUP(D525,ENTRANTS!$A$1:$H$1000,4,0))</f>
        <v/>
      </c>
      <c r="K525" s="1" t="str">
        <f>IF(D525="","",COUNTIF($J$2:J525,J525))</f>
        <v/>
      </c>
      <c r="L525" t="str">
        <f>IF(D525="","",VLOOKUP(D525,ENTRANTS!$A$1:$H$1000,6,0))</f>
        <v/>
      </c>
      <c r="M525" s="99" t="str">
        <f t="shared" si="86"/>
        <v/>
      </c>
      <c r="N525" s="38"/>
      <c r="O525" s="5" t="str">
        <f t="shared" si="87"/>
        <v/>
      </c>
      <c r="P525" s="6" t="str">
        <f>IF(D525="","",COUNTIF($O$2:O525,O525))</f>
        <v/>
      </c>
      <c r="Q525" s="7" t="str">
        <f t="shared" si="80"/>
        <v/>
      </c>
      <c r="R525" s="42" t="str">
        <f>IF(AND(P525=4,H525="M",NOT(L525="Unattached")),SUMIF(O$2:O525,O525,I$2:I525),"")</f>
        <v/>
      </c>
      <c r="S525" s="7" t="str">
        <f t="shared" si="81"/>
        <v/>
      </c>
      <c r="T525" s="42" t="str">
        <f>IF(AND(P525=3,H525="F",NOT(L525="Unattached")),SUMIF(O$2:O525,O525,I$2:I525),"")</f>
        <v/>
      </c>
      <c r="U525" s="8" t="str">
        <f t="shared" si="84"/>
        <v/>
      </c>
      <c r="V525" s="8" t="str">
        <f t="shared" si="88"/>
        <v/>
      </c>
      <c r="W525" s="40" t="str">
        <f t="shared" si="85"/>
        <v xml:space="preserve"> </v>
      </c>
      <c r="X525" s="40" t="str">
        <f>IF(H525="M",IF(P525&lt;&gt;4,"",VLOOKUP(CONCATENATE(O525," ",(P525-3)),$W$2:AA525,5,0)),IF(P525&lt;&gt;3,"",VLOOKUP(CONCATENATE(O525," ",(P525-2)),$W$2:AA525,5,0)))</f>
        <v/>
      </c>
      <c r="Y525" s="40" t="str">
        <f>IF(H525="M",IF(P525&lt;&gt;4,"",VLOOKUP(CONCATENATE(O525," ",(P525-2)),$W$2:AA525,5,0)),IF(P525&lt;&gt;3,"",VLOOKUP(CONCATENATE(O525," ",(P525-1)),$W$2:AA525,5,0)))</f>
        <v/>
      </c>
      <c r="Z525" s="40" t="str">
        <f>IF(H525="M",IF(P525&lt;&gt;4,"",VLOOKUP(CONCATENATE(O525," ",(P525-1)),$W$2:AA525,5,0)),IF(P525&lt;&gt;3,"",VLOOKUP(CONCATENATE(O525," ",(P525)),$W$2:AA525,5,0)))</f>
        <v/>
      </c>
      <c r="AA525" s="40" t="str">
        <f t="shared" si="89"/>
        <v/>
      </c>
    </row>
    <row r="526" spans="1:27" x14ac:dyDescent="0.3">
      <c r="A526" s="78" t="str">
        <f t="shared" si="82"/>
        <v/>
      </c>
      <c r="B526" s="78" t="str">
        <f t="shared" si="83"/>
        <v/>
      </c>
      <c r="C526" s="1">
        <v>525</v>
      </c>
      <c r="E526" s="73"/>
      <c r="F526" t="str">
        <f>IF(D526="","",VLOOKUP(D526,ENTRANTS!$A$1:$H$1000,2,0))</f>
        <v/>
      </c>
      <c r="G526" t="str">
        <f>IF(D526="","",VLOOKUP(D526,ENTRANTS!$A$1:$H$1000,3,0))</f>
        <v/>
      </c>
      <c r="H526" s="1" t="str">
        <f>IF(D526="","",LEFT(VLOOKUP(D526,ENTRANTS!$A$1:$H$1000,5,0),1))</f>
        <v/>
      </c>
      <c r="I526" s="1" t="str">
        <f>IF(D526="","",COUNTIF($H$2:H526,H526))</f>
        <v/>
      </c>
      <c r="J526" s="1" t="str">
        <f>IF(D526="","",VLOOKUP(D526,ENTRANTS!$A$1:$H$1000,4,0))</f>
        <v/>
      </c>
      <c r="K526" s="1" t="str">
        <f>IF(D526="","",COUNTIF($J$2:J526,J526))</f>
        <v/>
      </c>
      <c r="L526" t="str">
        <f>IF(D526="","",VLOOKUP(D526,ENTRANTS!$A$1:$H$1000,6,0))</f>
        <v/>
      </c>
      <c r="M526" s="99" t="str">
        <f t="shared" si="86"/>
        <v/>
      </c>
      <c r="N526" s="38"/>
      <c r="O526" s="5" t="str">
        <f t="shared" si="87"/>
        <v/>
      </c>
      <c r="P526" s="6" t="str">
        <f>IF(D526="","",COUNTIF($O$2:O526,O526))</f>
        <v/>
      </c>
      <c r="Q526" s="7" t="str">
        <f t="shared" si="80"/>
        <v/>
      </c>
      <c r="R526" s="42" t="str">
        <f>IF(AND(P526=4,H526="M",NOT(L526="Unattached")),SUMIF(O$2:O526,O526,I$2:I526),"")</f>
        <v/>
      </c>
      <c r="S526" s="7" t="str">
        <f t="shared" si="81"/>
        <v/>
      </c>
      <c r="T526" s="42" t="str">
        <f>IF(AND(P526=3,H526="F",NOT(L526="Unattached")),SUMIF(O$2:O526,O526,I$2:I526),"")</f>
        <v/>
      </c>
      <c r="U526" s="8" t="str">
        <f t="shared" si="84"/>
        <v/>
      </c>
      <c r="V526" s="8" t="str">
        <f t="shared" si="88"/>
        <v/>
      </c>
      <c r="W526" s="40" t="str">
        <f t="shared" si="85"/>
        <v xml:space="preserve"> </v>
      </c>
      <c r="X526" s="40" t="str">
        <f>IF(H526="M",IF(P526&lt;&gt;4,"",VLOOKUP(CONCATENATE(O526," ",(P526-3)),$W$2:AA526,5,0)),IF(P526&lt;&gt;3,"",VLOOKUP(CONCATENATE(O526," ",(P526-2)),$W$2:AA526,5,0)))</f>
        <v/>
      </c>
      <c r="Y526" s="40" t="str">
        <f>IF(H526="M",IF(P526&lt;&gt;4,"",VLOOKUP(CONCATENATE(O526," ",(P526-2)),$W$2:AA526,5,0)),IF(P526&lt;&gt;3,"",VLOOKUP(CONCATENATE(O526," ",(P526-1)),$W$2:AA526,5,0)))</f>
        <v/>
      </c>
      <c r="Z526" s="40" t="str">
        <f>IF(H526="M",IF(P526&lt;&gt;4,"",VLOOKUP(CONCATENATE(O526," ",(P526-1)),$W$2:AA526,5,0)),IF(P526&lt;&gt;3,"",VLOOKUP(CONCATENATE(O526," ",(P526)),$W$2:AA526,5,0)))</f>
        <v/>
      </c>
      <c r="AA526" s="40" t="str">
        <f t="shared" si="89"/>
        <v/>
      </c>
    </row>
    <row r="527" spans="1:27" x14ac:dyDescent="0.3">
      <c r="A527" s="78" t="str">
        <f t="shared" si="82"/>
        <v/>
      </c>
      <c r="B527" s="78" t="str">
        <f t="shared" si="83"/>
        <v/>
      </c>
      <c r="C527" s="1">
        <v>526</v>
      </c>
      <c r="E527" s="73"/>
      <c r="F527" t="str">
        <f>IF(D527="","",VLOOKUP(D527,ENTRANTS!$A$1:$H$1000,2,0))</f>
        <v/>
      </c>
      <c r="G527" t="str">
        <f>IF(D527="","",VLOOKUP(D527,ENTRANTS!$A$1:$H$1000,3,0))</f>
        <v/>
      </c>
      <c r="H527" s="1" t="str">
        <f>IF(D527="","",LEFT(VLOOKUP(D527,ENTRANTS!$A$1:$H$1000,5,0),1))</f>
        <v/>
      </c>
      <c r="I527" s="1" t="str">
        <f>IF(D527="","",COUNTIF($H$2:H527,H527))</f>
        <v/>
      </c>
      <c r="J527" s="1" t="str">
        <f>IF(D527="","",VLOOKUP(D527,ENTRANTS!$A$1:$H$1000,4,0))</f>
        <v/>
      </c>
      <c r="K527" s="1" t="str">
        <f>IF(D527="","",COUNTIF($J$2:J527,J527))</f>
        <v/>
      </c>
      <c r="L527" t="str">
        <f>IF(D527="","",VLOOKUP(D527,ENTRANTS!$A$1:$H$1000,6,0))</f>
        <v/>
      </c>
      <c r="M527" s="99" t="str">
        <f t="shared" si="86"/>
        <v/>
      </c>
      <c r="N527" s="38"/>
      <c r="O527" s="5" t="str">
        <f t="shared" si="87"/>
        <v/>
      </c>
      <c r="P527" s="6" t="str">
        <f>IF(D527="","",COUNTIF($O$2:O527,O527))</f>
        <v/>
      </c>
      <c r="Q527" s="7" t="str">
        <f t="shared" si="80"/>
        <v/>
      </c>
      <c r="R527" s="42" t="str">
        <f>IF(AND(P527=4,H527="M",NOT(L527="Unattached")),SUMIF(O$2:O527,O527,I$2:I527),"")</f>
        <v/>
      </c>
      <c r="S527" s="7" t="str">
        <f t="shared" si="81"/>
        <v/>
      </c>
      <c r="T527" s="42" t="str">
        <f>IF(AND(P527=3,H527="F",NOT(L527="Unattached")),SUMIF(O$2:O527,O527,I$2:I527),"")</f>
        <v/>
      </c>
      <c r="U527" s="8" t="str">
        <f t="shared" si="84"/>
        <v/>
      </c>
      <c r="V527" s="8" t="str">
        <f t="shared" si="88"/>
        <v/>
      </c>
      <c r="W527" s="40" t="str">
        <f t="shared" si="85"/>
        <v xml:space="preserve"> </v>
      </c>
      <c r="X527" s="40" t="str">
        <f>IF(H527="M",IF(P527&lt;&gt;4,"",VLOOKUP(CONCATENATE(O527," ",(P527-3)),$W$2:AA527,5,0)),IF(P527&lt;&gt;3,"",VLOOKUP(CONCATENATE(O527," ",(P527-2)),$W$2:AA527,5,0)))</f>
        <v/>
      </c>
      <c r="Y527" s="40" t="str">
        <f>IF(H527="M",IF(P527&lt;&gt;4,"",VLOOKUP(CONCATENATE(O527," ",(P527-2)),$W$2:AA527,5,0)),IF(P527&lt;&gt;3,"",VLOOKUP(CONCATENATE(O527," ",(P527-1)),$W$2:AA527,5,0)))</f>
        <v/>
      </c>
      <c r="Z527" s="40" t="str">
        <f>IF(H527="M",IF(P527&lt;&gt;4,"",VLOOKUP(CONCATENATE(O527," ",(P527-1)),$W$2:AA527,5,0)),IF(P527&lt;&gt;3,"",VLOOKUP(CONCATENATE(O527," ",(P527)),$W$2:AA527,5,0)))</f>
        <v/>
      </c>
      <c r="AA527" s="40" t="str">
        <f t="shared" si="89"/>
        <v/>
      </c>
    </row>
    <row r="528" spans="1:27" x14ac:dyDescent="0.3">
      <c r="A528" s="78" t="str">
        <f t="shared" si="82"/>
        <v/>
      </c>
      <c r="B528" s="78" t="str">
        <f t="shared" si="83"/>
        <v/>
      </c>
      <c r="C528" s="1">
        <v>527</v>
      </c>
      <c r="E528" s="73"/>
      <c r="F528" t="str">
        <f>IF(D528="","",VLOOKUP(D528,ENTRANTS!$A$1:$H$1000,2,0))</f>
        <v/>
      </c>
      <c r="G528" t="str">
        <f>IF(D528="","",VLOOKUP(D528,ENTRANTS!$A$1:$H$1000,3,0))</f>
        <v/>
      </c>
      <c r="H528" s="1" t="str">
        <f>IF(D528="","",LEFT(VLOOKUP(D528,ENTRANTS!$A$1:$H$1000,5,0),1))</f>
        <v/>
      </c>
      <c r="I528" s="1" t="str">
        <f>IF(D528="","",COUNTIF($H$2:H528,H528))</f>
        <v/>
      </c>
      <c r="J528" s="1" t="str">
        <f>IF(D528="","",VLOOKUP(D528,ENTRANTS!$A$1:$H$1000,4,0))</f>
        <v/>
      </c>
      <c r="K528" s="1" t="str">
        <f>IF(D528="","",COUNTIF($J$2:J528,J528))</f>
        <v/>
      </c>
      <c r="L528" t="str">
        <f>IF(D528="","",VLOOKUP(D528,ENTRANTS!$A$1:$H$1000,6,0))</f>
        <v/>
      </c>
      <c r="M528" s="99" t="str">
        <f t="shared" si="86"/>
        <v/>
      </c>
      <c r="N528" s="38"/>
      <c r="O528" s="5" t="str">
        <f t="shared" si="87"/>
        <v/>
      </c>
      <c r="P528" s="6" t="str">
        <f>IF(D528="","",COUNTIF($O$2:O528,O528))</f>
        <v/>
      </c>
      <c r="Q528" s="7" t="str">
        <f t="shared" si="80"/>
        <v/>
      </c>
      <c r="R528" s="42" t="str">
        <f>IF(AND(P528=4,H528="M",NOT(L528="Unattached")),SUMIF(O$2:O528,O528,I$2:I528),"")</f>
        <v/>
      </c>
      <c r="S528" s="7" t="str">
        <f t="shared" si="81"/>
        <v/>
      </c>
      <c r="T528" s="42" t="str">
        <f>IF(AND(P528=3,H528="F",NOT(L528="Unattached")),SUMIF(O$2:O528,O528,I$2:I528),"")</f>
        <v/>
      </c>
      <c r="U528" s="8" t="str">
        <f t="shared" si="84"/>
        <v/>
      </c>
      <c r="V528" s="8" t="str">
        <f t="shared" si="88"/>
        <v/>
      </c>
      <c r="W528" s="40" t="str">
        <f t="shared" si="85"/>
        <v xml:space="preserve"> </v>
      </c>
      <c r="X528" s="40" t="str">
        <f>IF(H528="M",IF(P528&lt;&gt;4,"",VLOOKUP(CONCATENATE(O528," ",(P528-3)),$W$2:AA528,5,0)),IF(P528&lt;&gt;3,"",VLOOKUP(CONCATENATE(O528," ",(P528-2)),$W$2:AA528,5,0)))</f>
        <v/>
      </c>
      <c r="Y528" s="40" t="str">
        <f>IF(H528="M",IF(P528&lt;&gt;4,"",VLOOKUP(CONCATENATE(O528," ",(P528-2)),$W$2:AA528,5,0)),IF(P528&lt;&gt;3,"",VLOOKUP(CONCATENATE(O528," ",(P528-1)),$W$2:AA528,5,0)))</f>
        <v/>
      </c>
      <c r="Z528" s="40" t="str">
        <f>IF(H528="M",IF(P528&lt;&gt;4,"",VLOOKUP(CONCATENATE(O528," ",(P528-1)),$W$2:AA528,5,0)),IF(P528&lt;&gt;3,"",VLOOKUP(CONCATENATE(O528," ",(P528)),$W$2:AA528,5,0)))</f>
        <v/>
      </c>
      <c r="AA528" s="40" t="str">
        <f t="shared" si="89"/>
        <v/>
      </c>
    </row>
    <row r="529" spans="1:27" x14ac:dyDescent="0.3">
      <c r="A529" s="78" t="str">
        <f t="shared" si="82"/>
        <v/>
      </c>
      <c r="B529" s="78" t="str">
        <f t="shared" si="83"/>
        <v/>
      </c>
      <c r="C529" s="1">
        <v>528</v>
      </c>
      <c r="E529" s="73"/>
      <c r="F529" t="str">
        <f>IF(D529="","",VLOOKUP(D529,ENTRANTS!$A$1:$H$1000,2,0))</f>
        <v/>
      </c>
      <c r="G529" t="str">
        <f>IF(D529="","",VLOOKUP(D529,ENTRANTS!$A$1:$H$1000,3,0))</f>
        <v/>
      </c>
      <c r="H529" s="1" t="str">
        <f>IF(D529="","",LEFT(VLOOKUP(D529,ENTRANTS!$A$1:$H$1000,5,0),1))</f>
        <v/>
      </c>
      <c r="I529" s="1" t="str">
        <f>IF(D529="","",COUNTIF($H$2:H529,H529))</f>
        <v/>
      </c>
      <c r="J529" s="1" t="str">
        <f>IF(D529="","",VLOOKUP(D529,ENTRANTS!$A$1:$H$1000,4,0))</f>
        <v/>
      </c>
      <c r="K529" s="1" t="str">
        <f>IF(D529="","",COUNTIF($J$2:J529,J529))</f>
        <v/>
      </c>
      <c r="L529" t="str">
        <f>IF(D529="","",VLOOKUP(D529,ENTRANTS!$A$1:$H$1000,6,0))</f>
        <v/>
      </c>
      <c r="M529" s="99" t="str">
        <f t="shared" si="86"/>
        <v/>
      </c>
      <c r="N529" s="38"/>
      <c r="O529" s="5" t="str">
        <f t="shared" si="87"/>
        <v/>
      </c>
      <c r="P529" s="6" t="str">
        <f>IF(D529="","",COUNTIF($O$2:O529,O529))</f>
        <v/>
      </c>
      <c r="Q529" s="7" t="str">
        <f t="shared" si="80"/>
        <v/>
      </c>
      <c r="R529" s="42" t="str">
        <f>IF(AND(P529=4,H529="M",NOT(L529="Unattached")),SUMIF(O$2:O529,O529,I$2:I529),"")</f>
        <v/>
      </c>
      <c r="S529" s="7" t="str">
        <f t="shared" si="81"/>
        <v/>
      </c>
      <c r="T529" s="42" t="str">
        <f>IF(AND(P529=3,H529="F",NOT(L529="Unattached")),SUMIF(O$2:O529,O529,I$2:I529),"")</f>
        <v/>
      </c>
      <c r="U529" s="8" t="str">
        <f t="shared" si="84"/>
        <v/>
      </c>
      <c r="V529" s="8" t="str">
        <f t="shared" si="88"/>
        <v/>
      </c>
      <c r="W529" s="40" t="str">
        <f t="shared" si="85"/>
        <v xml:space="preserve"> </v>
      </c>
      <c r="X529" s="40" t="str">
        <f>IF(H529="M",IF(P529&lt;&gt;4,"",VLOOKUP(CONCATENATE(O529," ",(P529-3)),$W$2:AA529,5,0)),IF(P529&lt;&gt;3,"",VLOOKUP(CONCATENATE(O529," ",(P529-2)),$W$2:AA529,5,0)))</f>
        <v/>
      </c>
      <c r="Y529" s="40" t="str">
        <f>IF(H529="M",IF(P529&lt;&gt;4,"",VLOOKUP(CONCATENATE(O529," ",(P529-2)),$W$2:AA529,5,0)),IF(P529&lt;&gt;3,"",VLOOKUP(CONCATENATE(O529," ",(P529-1)),$W$2:AA529,5,0)))</f>
        <v/>
      </c>
      <c r="Z529" s="40" t="str">
        <f>IF(H529="M",IF(P529&lt;&gt;4,"",VLOOKUP(CONCATENATE(O529," ",(P529-1)),$W$2:AA529,5,0)),IF(P529&lt;&gt;3,"",VLOOKUP(CONCATENATE(O529," ",(P529)),$W$2:AA529,5,0)))</f>
        <v/>
      </c>
      <c r="AA529" s="40" t="str">
        <f t="shared" si="89"/>
        <v/>
      </c>
    </row>
    <row r="530" spans="1:27" x14ac:dyDescent="0.3">
      <c r="A530" s="78" t="str">
        <f t="shared" si="82"/>
        <v/>
      </c>
      <c r="B530" s="78" t="str">
        <f t="shared" si="83"/>
        <v/>
      </c>
      <c r="C530" s="1">
        <v>529</v>
      </c>
      <c r="E530" s="73"/>
      <c r="F530" t="str">
        <f>IF(D530="","",VLOOKUP(D530,ENTRANTS!$A$1:$H$1000,2,0))</f>
        <v/>
      </c>
      <c r="G530" t="str">
        <f>IF(D530="","",VLOOKUP(D530,ENTRANTS!$A$1:$H$1000,3,0))</f>
        <v/>
      </c>
      <c r="H530" s="1" t="str">
        <f>IF(D530="","",LEFT(VLOOKUP(D530,ENTRANTS!$A$1:$H$1000,5,0),1))</f>
        <v/>
      </c>
      <c r="I530" s="1" t="str">
        <f>IF(D530="","",COUNTIF($H$2:H530,H530))</f>
        <v/>
      </c>
      <c r="J530" s="1" t="str">
        <f>IF(D530="","",VLOOKUP(D530,ENTRANTS!$A$1:$H$1000,4,0))</f>
        <v/>
      </c>
      <c r="K530" s="1" t="str">
        <f>IF(D530="","",COUNTIF($J$2:J530,J530))</f>
        <v/>
      </c>
      <c r="L530" t="str">
        <f>IF(D530="","",VLOOKUP(D530,ENTRANTS!$A$1:$H$1000,6,0))</f>
        <v/>
      </c>
      <c r="M530" s="99" t="str">
        <f t="shared" si="86"/>
        <v/>
      </c>
      <c r="N530" s="38"/>
      <c r="O530" s="5" t="str">
        <f t="shared" si="87"/>
        <v/>
      </c>
      <c r="P530" s="6" t="str">
        <f>IF(D530="","",COUNTIF($O$2:O530,O530))</f>
        <v/>
      </c>
      <c r="Q530" s="7" t="str">
        <f t="shared" si="80"/>
        <v/>
      </c>
      <c r="R530" s="42" t="str">
        <f>IF(AND(P530=4,H530="M",NOT(L530="Unattached")),SUMIF(O$2:O530,O530,I$2:I530),"")</f>
        <v/>
      </c>
      <c r="S530" s="7" t="str">
        <f t="shared" si="81"/>
        <v/>
      </c>
      <c r="T530" s="42" t="str">
        <f>IF(AND(P530=3,H530="F",NOT(L530="Unattached")),SUMIF(O$2:O530,O530,I$2:I530),"")</f>
        <v/>
      </c>
      <c r="U530" s="8" t="str">
        <f t="shared" si="84"/>
        <v/>
      </c>
      <c r="V530" s="8" t="str">
        <f t="shared" si="88"/>
        <v/>
      </c>
      <c r="W530" s="40" t="str">
        <f t="shared" si="85"/>
        <v xml:space="preserve"> </v>
      </c>
      <c r="X530" s="40" t="str">
        <f>IF(H530="M",IF(P530&lt;&gt;4,"",VLOOKUP(CONCATENATE(O530," ",(P530-3)),$W$2:AA530,5,0)),IF(P530&lt;&gt;3,"",VLOOKUP(CONCATENATE(O530," ",(P530-2)),$W$2:AA530,5,0)))</f>
        <v/>
      </c>
      <c r="Y530" s="40" t="str">
        <f>IF(H530="M",IF(P530&lt;&gt;4,"",VLOOKUP(CONCATENATE(O530," ",(P530-2)),$W$2:AA530,5,0)),IF(P530&lt;&gt;3,"",VLOOKUP(CONCATENATE(O530," ",(P530-1)),$W$2:AA530,5,0)))</f>
        <v/>
      </c>
      <c r="Z530" s="40" t="str">
        <f>IF(H530="M",IF(P530&lt;&gt;4,"",VLOOKUP(CONCATENATE(O530," ",(P530-1)),$W$2:AA530,5,0)),IF(P530&lt;&gt;3,"",VLOOKUP(CONCATENATE(O530," ",(P530)),$W$2:AA530,5,0)))</f>
        <v/>
      </c>
      <c r="AA530" s="40" t="str">
        <f t="shared" si="89"/>
        <v/>
      </c>
    </row>
    <row r="531" spans="1:27" x14ac:dyDescent="0.3">
      <c r="A531" s="78" t="str">
        <f t="shared" si="82"/>
        <v/>
      </c>
      <c r="B531" s="78" t="str">
        <f t="shared" si="83"/>
        <v/>
      </c>
      <c r="C531" s="1">
        <v>530</v>
      </c>
      <c r="E531" s="73"/>
      <c r="F531" t="str">
        <f>IF(D531="","",VLOOKUP(D531,ENTRANTS!$A$1:$H$1000,2,0))</f>
        <v/>
      </c>
      <c r="G531" t="str">
        <f>IF(D531="","",VLOOKUP(D531,ENTRANTS!$A$1:$H$1000,3,0))</f>
        <v/>
      </c>
      <c r="H531" s="1" t="str">
        <f>IF(D531="","",LEFT(VLOOKUP(D531,ENTRANTS!$A$1:$H$1000,5,0),1))</f>
        <v/>
      </c>
      <c r="I531" s="1" t="str">
        <f>IF(D531="","",COUNTIF($H$2:H531,H531))</f>
        <v/>
      </c>
      <c r="J531" s="1" t="str">
        <f>IF(D531="","",VLOOKUP(D531,ENTRANTS!$A$1:$H$1000,4,0))</f>
        <v/>
      </c>
      <c r="K531" s="1" t="str">
        <f>IF(D531="","",COUNTIF($J$2:J531,J531))</f>
        <v/>
      </c>
      <c r="L531" t="str">
        <f>IF(D531="","",VLOOKUP(D531,ENTRANTS!$A$1:$H$1000,6,0))</f>
        <v/>
      </c>
      <c r="M531" s="99" t="str">
        <f t="shared" si="86"/>
        <v/>
      </c>
      <c r="N531" s="38"/>
      <c r="O531" s="5" t="str">
        <f t="shared" si="87"/>
        <v/>
      </c>
      <c r="P531" s="6" t="str">
        <f>IF(D531="","",COUNTIF($O$2:O531,O531))</f>
        <v/>
      </c>
      <c r="Q531" s="7" t="str">
        <f t="shared" si="80"/>
        <v/>
      </c>
      <c r="R531" s="42" t="str">
        <f>IF(AND(P531=4,H531="M",NOT(L531="Unattached")),SUMIF(O$2:O531,O531,I$2:I531),"")</f>
        <v/>
      </c>
      <c r="S531" s="7" t="str">
        <f t="shared" si="81"/>
        <v/>
      </c>
      <c r="T531" s="42" t="str">
        <f>IF(AND(P531=3,H531="F",NOT(L531="Unattached")),SUMIF(O$2:O531,O531,I$2:I531),"")</f>
        <v/>
      </c>
      <c r="U531" s="8" t="str">
        <f t="shared" si="84"/>
        <v/>
      </c>
      <c r="V531" s="8" t="str">
        <f t="shared" si="88"/>
        <v/>
      </c>
      <c r="W531" s="40" t="str">
        <f t="shared" si="85"/>
        <v xml:space="preserve"> </v>
      </c>
      <c r="X531" s="40" t="str">
        <f>IF(H531="M",IF(P531&lt;&gt;4,"",VLOOKUP(CONCATENATE(O531," ",(P531-3)),$W$2:AA531,5,0)),IF(P531&lt;&gt;3,"",VLOOKUP(CONCATENATE(O531," ",(P531-2)),$W$2:AA531,5,0)))</f>
        <v/>
      </c>
      <c r="Y531" s="40" t="str">
        <f>IF(H531="M",IF(P531&lt;&gt;4,"",VLOOKUP(CONCATENATE(O531," ",(P531-2)),$W$2:AA531,5,0)),IF(P531&lt;&gt;3,"",VLOOKUP(CONCATENATE(O531," ",(P531-1)),$W$2:AA531,5,0)))</f>
        <v/>
      </c>
      <c r="Z531" s="40" t="str">
        <f>IF(H531="M",IF(P531&lt;&gt;4,"",VLOOKUP(CONCATENATE(O531," ",(P531-1)),$W$2:AA531,5,0)),IF(P531&lt;&gt;3,"",VLOOKUP(CONCATENATE(O531," ",(P531)),$W$2:AA531,5,0)))</f>
        <v/>
      </c>
      <c r="AA531" s="40" t="str">
        <f t="shared" si="89"/>
        <v/>
      </c>
    </row>
    <row r="532" spans="1:27" x14ac:dyDescent="0.3">
      <c r="A532" s="78" t="str">
        <f t="shared" si="82"/>
        <v/>
      </c>
      <c r="B532" s="78" t="str">
        <f t="shared" si="83"/>
        <v/>
      </c>
      <c r="C532" s="1">
        <v>531</v>
      </c>
      <c r="E532" s="73"/>
      <c r="F532" t="str">
        <f>IF(D532="","",VLOOKUP(D532,ENTRANTS!$A$1:$H$1000,2,0))</f>
        <v/>
      </c>
      <c r="G532" t="str">
        <f>IF(D532="","",VLOOKUP(D532,ENTRANTS!$A$1:$H$1000,3,0))</f>
        <v/>
      </c>
      <c r="H532" s="1" t="str">
        <f>IF(D532="","",LEFT(VLOOKUP(D532,ENTRANTS!$A$1:$H$1000,5,0),1))</f>
        <v/>
      </c>
      <c r="I532" s="1" t="str">
        <f>IF(D532="","",COUNTIF($H$2:H532,H532))</f>
        <v/>
      </c>
      <c r="J532" s="1" t="str">
        <f>IF(D532="","",VLOOKUP(D532,ENTRANTS!$A$1:$H$1000,4,0))</f>
        <v/>
      </c>
      <c r="K532" s="1" t="str">
        <f>IF(D532="","",COUNTIF($J$2:J532,J532))</f>
        <v/>
      </c>
      <c r="L532" t="str">
        <f>IF(D532="","",VLOOKUP(D532,ENTRANTS!$A$1:$H$1000,6,0))</f>
        <v/>
      </c>
      <c r="M532" s="99" t="str">
        <f t="shared" si="86"/>
        <v/>
      </c>
      <c r="N532" s="38"/>
      <c r="O532" s="5" t="str">
        <f t="shared" si="87"/>
        <v/>
      </c>
      <c r="P532" s="6" t="str">
        <f>IF(D532="","",COUNTIF($O$2:O532,O532))</f>
        <v/>
      </c>
      <c r="Q532" s="7" t="str">
        <f t="shared" si="80"/>
        <v/>
      </c>
      <c r="R532" s="42" t="str">
        <f>IF(AND(P532=4,H532="M",NOT(L532="Unattached")),SUMIF(O$2:O532,O532,I$2:I532),"")</f>
        <v/>
      </c>
      <c r="S532" s="7" t="str">
        <f t="shared" si="81"/>
        <v/>
      </c>
      <c r="T532" s="42" t="str">
        <f>IF(AND(P532=3,H532="F",NOT(L532="Unattached")),SUMIF(O$2:O532,O532,I$2:I532),"")</f>
        <v/>
      </c>
      <c r="U532" s="8" t="str">
        <f t="shared" si="84"/>
        <v/>
      </c>
      <c r="V532" s="8" t="str">
        <f t="shared" si="88"/>
        <v/>
      </c>
      <c r="W532" s="40" t="str">
        <f t="shared" si="85"/>
        <v xml:space="preserve"> </v>
      </c>
      <c r="X532" s="40" t="str">
        <f>IF(H532="M",IF(P532&lt;&gt;4,"",VLOOKUP(CONCATENATE(O532," ",(P532-3)),$W$2:AA532,5,0)),IF(P532&lt;&gt;3,"",VLOOKUP(CONCATENATE(O532," ",(P532-2)),$W$2:AA532,5,0)))</f>
        <v/>
      </c>
      <c r="Y532" s="40" t="str">
        <f>IF(H532="M",IF(P532&lt;&gt;4,"",VLOOKUP(CONCATENATE(O532," ",(P532-2)),$W$2:AA532,5,0)),IF(P532&lt;&gt;3,"",VLOOKUP(CONCATENATE(O532," ",(P532-1)),$W$2:AA532,5,0)))</f>
        <v/>
      </c>
      <c r="Z532" s="40" t="str">
        <f>IF(H532="M",IF(P532&lt;&gt;4,"",VLOOKUP(CONCATENATE(O532," ",(P532-1)),$W$2:AA532,5,0)),IF(P532&lt;&gt;3,"",VLOOKUP(CONCATENATE(O532," ",(P532)),$W$2:AA532,5,0)))</f>
        <v/>
      </c>
      <c r="AA532" s="40" t="str">
        <f t="shared" si="89"/>
        <v/>
      </c>
    </row>
    <row r="533" spans="1:27" x14ac:dyDescent="0.3">
      <c r="A533" s="78" t="str">
        <f t="shared" si="82"/>
        <v/>
      </c>
      <c r="B533" s="78" t="str">
        <f t="shared" si="83"/>
        <v/>
      </c>
      <c r="C533" s="1">
        <v>532</v>
      </c>
      <c r="E533" s="73"/>
      <c r="F533" t="str">
        <f>IF(D533="","",VLOOKUP(D533,ENTRANTS!$A$1:$H$1000,2,0))</f>
        <v/>
      </c>
      <c r="G533" t="str">
        <f>IF(D533="","",VLOOKUP(D533,ENTRANTS!$A$1:$H$1000,3,0))</f>
        <v/>
      </c>
      <c r="H533" s="1" t="str">
        <f>IF(D533="","",LEFT(VLOOKUP(D533,ENTRANTS!$A$1:$H$1000,5,0),1))</f>
        <v/>
      </c>
      <c r="I533" s="1" t="str">
        <f>IF(D533="","",COUNTIF($H$2:H533,H533))</f>
        <v/>
      </c>
      <c r="J533" s="1" t="str">
        <f>IF(D533="","",VLOOKUP(D533,ENTRANTS!$A$1:$H$1000,4,0))</f>
        <v/>
      </c>
      <c r="K533" s="1" t="str">
        <f>IF(D533="","",COUNTIF($J$2:J533,J533))</f>
        <v/>
      </c>
      <c r="L533" t="str">
        <f>IF(D533="","",VLOOKUP(D533,ENTRANTS!$A$1:$H$1000,6,0))</f>
        <v/>
      </c>
      <c r="M533" s="99" t="str">
        <f t="shared" si="86"/>
        <v/>
      </c>
      <c r="N533" s="38"/>
      <c r="O533" s="5" t="str">
        <f t="shared" si="87"/>
        <v/>
      </c>
      <c r="P533" s="6" t="str">
        <f>IF(D533="","",COUNTIF($O$2:O533,O533))</f>
        <v/>
      </c>
      <c r="Q533" s="7" t="str">
        <f t="shared" si="80"/>
        <v/>
      </c>
      <c r="R533" s="42" t="str">
        <f>IF(AND(P533=4,H533="M",NOT(L533="Unattached")),SUMIF(O$2:O533,O533,I$2:I533),"")</f>
        <v/>
      </c>
      <c r="S533" s="7" t="str">
        <f t="shared" si="81"/>
        <v/>
      </c>
      <c r="T533" s="42" t="str">
        <f>IF(AND(P533=3,H533="F",NOT(L533="Unattached")),SUMIF(O$2:O533,O533,I$2:I533),"")</f>
        <v/>
      </c>
      <c r="U533" s="8" t="str">
        <f t="shared" si="84"/>
        <v/>
      </c>
      <c r="V533" s="8" t="str">
        <f t="shared" si="88"/>
        <v/>
      </c>
      <c r="W533" s="40" t="str">
        <f t="shared" si="85"/>
        <v xml:space="preserve"> </v>
      </c>
      <c r="X533" s="40" t="str">
        <f>IF(H533="M",IF(P533&lt;&gt;4,"",VLOOKUP(CONCATENATE(O533," ",(P533-3)),$W$2:AA533,5,0)),IF(P533&lt;&gt;3,"",VLOOKUP(CONCATENATE(O533," ",(P533-2)),$W$2:AA533,5,0)))</f>
        <v/>
      </c>
      <c r="Y533" s="40" t="str">
        <f>IF(H533="M",IF(P533&lt;&gt;4,"",VLOOKUP(CONCATENATE(O533," ",(P533-2)),$W$2:AA533,5,0)),IF(P533&lt;&gt;3,"",VLOOKUP(CONCATENATE(O533," ",(P533-1)),$W$2:AA533,5,0)))</f>
        <v/>
      </c>
      <c r="Z533" s="40" t="str">
        <f>IF(H533="M",IF(P533&lt;&gt;4,"",VLOOKUP(CONCATENATE(O533," ",(P533-1)),$W$2:AA533,5,0)),IF(P533&lt;&gt;3,"",VLOOKUP(CONCATENATE(O533," ",(P533)),$W$2:AA533,5,0)))</f>
        <v/>
      </c>
      <c r="AA533" s="40" t="str">
        <f t="shared" si="89"/>
        <v/>
      </c>
    </row>
    <row r="534" spans="1:27" x14ac:dyDescent="0.3">
      <c r="A534" s="78" t="str">
        <f t="shared" si="82"/>
        <v/>
      </c>
      <c r="B534" s="78" t="str">
        <f t="shared" si="83"/>
        <v/>
      </c>
      <c r="C534" s="1">
        <v>533</v>
      </c>
      <c r="E534" s="73"/>
      <c r="F534" t="str">
        <f>IF(D534="","",VLOOKUP(D534,ENTRANTS!$A$1:$H$1000,2,0))</f>
        <v/>
      </c>
      <c r="G534" t="str">
        <f>IF(D534="","",VLOOKUP(D534,ENTRANTS!$A$1:$H$1000,3,0))</f>
        <v/>
      </c>
      <c r="H534" s="1" t="str">
        <f>IF(D534="","",LEFT(VLOOKUP(D534,ENTRANTS!$A$1:$H$1000,5,0),1))</f>
        <v/>
      </c>
      <c r="I534" s="1" t="str">
        <f>IF(D534="","",COUNTIF($H$2:H534,H534))</f>
        <v/>
      </c>
      <c r="J534" s="1" t="str">
        <f>IF(D534="","",VLOOKUP(D534,ENTRANTS!$A$1:$H$1000,4,0))</f>
        <v/>
      </c>
      <c r="K534" s="1" t="str">
        <f>IF(D534="","",COUNTIF($J$2:J534,J534))</f>
        <v/>
      </c>
      <c r="L534" t="str">
        <f>IF(D534="","",VLOOKUP(D534,ENTRANTS!$A$1:$H$1000,6,0))</f>
        <v/>
      </c>
      <c r="M534" s="99" t="str">
        <f t="shared" si="86"/>
        <v/>
      </c>
      <c r="N534" s="38"/>
      <c r="O534" s="5" t="str">
        <f t="shared" si="87"/>
        <v/>
      </c>
      <c r="P534" s="6" t="str">
        <f>IF(D534="","",COUNTIF($O$2:O534,O534))</f>
        <v/>
      </c>
      <c r="Q534" s="7" t="str">
        <f t="shared" ref="Q534:Q597" si="90">IF(R534="","",RANK(R534,$R$2:$R$1000,1))</f>
        <v/>
      </c>
      <c r="R534" s="42" t="str">
        <f>IF(AND(P534=4,H534="M",NOT(L534="Unattached")),SUMIF(O$2:O534,O534,I$2:I534),"")</f>
        <v/>
      </c>
      <c r="S534" s="7" t="str">
        <f t="shared" ref="S534:S597" si="91">IF(T534="","",RANK(T534,$T$2:$T$1000,1))</f>
        <v/>
      </c>
      <c r="T534" s="42" t="str">
        <f>IF(AND(P534=3,H534="F",NOT(L534="Unattached")),SUMIF(O$2:O534,O534,I$2:I534),"")</f>
        <v/>
      </c>
      <c r="U534" s="8" t="str">
        <f t="shared" si="84"/>
        <v/>
      </c>
      <c r="V534" s="8" t="str">
        <f t="shared" si="88"/>
        <v/>
      </c>
      <c r="W534" s="40" t="str">
        <f t="shared" si="85"/>
        <v xml:space="preserve"> </v>
      </c>
      <c r="X534" s="40" t="str">
        <f>IF(H534="M",IF(P534&lt;&gt;4,"",VLOOKUP(CONCATENATE(O534," ",(P534-3)),$W$2:AA534,5,0)),IF(P534&lt;&gt;3,"",VLOOKUP(CONCATENATE(O534," ",(P534-2)),$W$2:AA534,5,0)))</f>
        <v/>
      </c>
      <c r="Y534" s="40" t="str">
        <f>IF(H534="M",IF(P534&lt;&gt;4,"",VLOOKUP(CONCATENATE(O534," ",(P534-2)),$W$2:AA534,5,0)),IF(P534&lt;&gt;3,"",VLOOKUP(CONCATENATE(O534," ",(P534-1)),$W$2:AA534,5,0)))</f>
        <v/>
      </c>
      <c r="Z534" s="40" t="str">
        <f>IF(H534="M",IF(P534&lt;&gt;4,"",VLOOKUP(CONCATENATE(O534," ",(P534-1)),$W$2:AA534,5,0)),IF(P534&lt;&gt;3,"",VLOOKUP(CONCATENATE(O534," ",(P534)),$W$2:AA534,5,0)))</f>
        <v/>
      </c>
      <c r="AA534" s="40" t="str">
        <f t="shared" si="89"/>
        <v/>
      </c>
    </row>
    <row r="535" spans="1:27" x14ac:dyDescent="0.3">
      <c r="A535" s="78" t="str">
        <f t="shared" si="82"/>
        <v/>
      </c>
      <c r="B535" s="78" t="str">
        <f t="shared" si="83"/>
        <v/>
      </c>
      <c r="C535" s="1">
        <v>534</v>
      </c>
      <c r="E535" s="73"/>
      <c r="F535" t="str">
        <f>IF(D535="","",VLOOKUP(D535,ENTRANTS!$A$1:$H$1000,2,0))</f>
        <v/>
      </c>
      <c r="G535" t="str">
        <f>IF(D535="","",VLOOKUP(D535,ENTRANTS!$A$1:$H$1000,3,0))</f>
        <v/>
      </c>
      <c r="H535" s="1" t="str">
        <f>IF(D535="","",LEFT(VLOOKUP(D535,ENTRANTS!$A$1:$H$1000,5,0),1))</f>
        <v/>
      </c>
      <c r="I535" s="1" t="str">
        <f>IF(D535="","",COUNTIF($H$2:H535,H535))</f>
        <v/>
      </c>
      <c r="J535" s="1" t="str">
        <f>IF(D535="","",VLOOKUP(D535,ENTRANTS!$A$1:$H$1000,4,0))</f>
        <v/>
      </c>
      <c r="K535" s="1" t="str">
        <f>IF(D535="","",COUNTIF($J$2:J535,J535))</f>
        <v/>
      </c>
      <c r="L535" t="str">
        <f>IF(D535="","",VLOOKUP(D535,ENTRANTS!$A$1:$H$1000,6,0))</f>
        <v/>
      </c>
      <c r="M535" s="99" t="str">
        <f t="shared" si="86"/>
        <v/>
      </c>
      <c r="N535" s="38"/>
      <c r="O535" s="5" t="str">
        <f t="shared" si="87"/>
        <v/>
      </c>
      <c r="P535" s="6" t="str">
        <f>IF(D535="","",COUNTIF($O$2:O535,O535))</f>
        <v/>
      </c>
      <c r="Q535" s="7" t="str">
        <f t="shared" si="90"/>
        <v/>
      </c>
      <c r="R535" s="42" t="str">
        <f>IF(AND(P535=4,H535="M",NOT(L535="Unattached")),SUMIF(O$2:O535,O535,I$2:I535),"")</f>
        <v/>
      </c>
      <c r="S535" s="7" t="str">
        <f t="shared" si="91"/>
        <v/>
      </c>
      <c r="T535" s="42" t="str">
        <f>IF(AND(P535=3,H535="F",NOT(L535="Unattached")),SUMIF(O$2:O535,O535,I$2:I535),"")</f>
        <v/>
      </c>
      <c r="U535" s="8" t="str">
        <f t="shared" si="84"/>
        <v/>
      </c>
      <c r="V535" s="8" t="str">
        <f t="shared" si="88"/>
        <v/>
      </c>
      <c r="W535" s="40" t="str">
        <f t="shared" si="85"/>
        <v xml:space="preserve"> </v>
      </c>
      <c r="X535" s="40" t="str">
        <f>IF(H535="M",IF(P535&lt;&gt;4,"",VLOOKUP(CONCATENATE(O535," ",(P535-3)),$W$2:AA535,5,0)),IF(P535&lt;&gt;3,"",VLOOKUP(CONCATENATE(O535," ",(P535-2)),$W$2:AA535,5,0)))</f>
        <v/>
      </c>
      <c r="Y535" s="40" t="str">
        <f>IF(H535="M",IF(P535&lt;&gt;4,"",VLOOKUP(CONCATENATE(O535," ",(P535-2)),$W$2:AA535,5,0)),IF(P535&lt;&gt;3,"",VLOOKUP(CONCATENATE(O535," ",(P535-1)),$W$2:AA535,5,0)))</f>
        <v/>
      </c>
      <c r="Z535" s="40" t="str">
        <f>IF(H535="M",IF(P535&lt;&gt;4,"",VLOOKUP(CONCATENATE(O535," ",(P535-1)),$W$2:AA535,5,0)),IF(P535&lt;&gt;3,"",VLOOKUP(CONCATENATE(O535," ",(P535)),$W$2:AA535,5,0)))</f>
        <v/>
      </c>
      <c r="AA535" s="40" t="str">
        <f t="shared" si="89"/>
        <v/>
      </c>
    </row>
    <row r="536" spans="1:27" x14ac:dyDescent="0.3">
      <c r="A536" s="78" t="str">
        <f t="shared" si="82"/>
        <v/>
      </c>
      <c r="B536" s="78" t="str">
        <f t="shared" si="83"/>
        <v/>
      </c>
      <c r="C536" s="1">
        <v>535</v>
      </c>
      <c r="E536" s="73"/>
      <c r="F536" t="str">
        <f>IF(D536="","",VLOOKUP(D536,ENTRANTS!$A$1:$H$1000,2,0))</f>
        <v/>
      </c>
      <c r="G536" t="str">
        <f>IF(D536="","",VLOOKUP(D536,ENTRANTS!$A$1:$H$1000,3,0))</f>
        <v/>
      </c>
      <c r="H536" s="1" t="str">
        <f>IF(D536="","",LEFT(VLOOKUP(D536,ENTRANTS!$A$1:$H$1000,5,0),1))</f>
        <v/>
      </c>
      <c r="I536" s="1" t="str">
        <f>IF(D536="","",COUNTIF($H$2:H536,H536))</f>
        <v/>
      </c>
      <c r="J536" s="1" t="str">
        <f>IF(D536="","",VLOOKUP(D536,ENTRANTS!$A$1:$H$1000,4,0))</f>
        <v/>
      </c>
      <c r="K536" s="1" t="str">
        <f>IF(D536="","",COUNTIF($J$2:J536,J536))</f>
        <v/>
      </c>
      <c r="L536" t="str">
        <f>IF(D536="","",VLOOKUP(D536,ENTRANTS!$A$1:$H$1000,6,0))</f>
        <v/>
      </c>
      <c r="M536" s="99" t="str">
        <f t="shared" si="86"/>
        <v/>
      </c>
      <c r="N536" s="38"/>
      <c r="O536" s="5" t="str">
        <f t="shared" si="87"/>
        <v/>
      </c>
      <c r="P536" s="6" t="str">
        <f>IF(D536="","",COUNTIF($O$2:O536,O536))</f>
        <v/>
      </c>
      <c r="Q536" s="7" t="str">
        <f t="shared" si="90"/>
        <v/>
      </c>
      <c r="R536" s="42" t="str">
        <f>IF(AND(P536=4,H536="M",NOT(L536="Unattached")),SUMIF(O$2:O536,O536,I$2:I536),"")</f>
        <v/>
      </c>
      <c r="S536" s="7" t="str">
        <f t="shared" si="91"/>
        <v/>
      </c>
      <c r="T536" s="42" t="str">
        <f>IF(AND(P536=3,H536="F",NOT(L536="Unattached")),SUMIF(O$2:O536,O536,I$2:I536),"")</f>
        <v/>
      </c>
      <c r="U536" s="8" t="str">
        <f t="shared" si="84"/>
        <v/>
      </c>
      <c r="V536" s="8" t="str">
        <f t="shared" si="88"/>
        <v/>
      </c>
      <c r="W536" s="40" t="str">
        <f t="shared" si="85"/>
        <v xml:space="preserve"> </v>
      </c>
      <c r="X536" s="40" t="str">
        <f>IF(H536="M",IF(P536&lt;&gt;4,"",VLOOKUP(CONCATENATE(O536," ",(P536-3)),$W$2:AA536,5,0)),IF(P536&lt;&gt;3,"",VLOOKUP(CONCATENATE(O536," ",(P536-2)),$W$2:AA536,5,0)))</f>
        <v/>
      </c>
      <c r="Y536" s="40" t="str">
        <f>IF(H536="M",IF(P536&lt;&gt;4,"",VLOOKUP(CONCATENATE(O536," ",(P536-2)),$W$2:AA536,5,0)),IF(P536&lt;&gt;3,"",VLOOKUP(CONCATENATE(O536," ",(P536-1)),$W$2:AA536,5,0)))</f>
        <v/>
      </c>
      <c r="Z536" s="40" t="str">
        <f>IF(H536="M",IF(P536&lt;&gt;4,"",VLOOKUP(CONCATENATE(O536," ",(P536-1)),$W$2:AA536,5,0)),IF(P536&lt;&gt;3,"",VLOOKUP(CONCATENATE(O536," ",(P536)),$W$2:AA536,5,0)))</f>
        <v/>
      </c>
      <c r="AA536" s="40" t="str">
        <f t="shared" si="89"/>
        <v/>
      </c>
    </row>
    <row r="537" spans="1:27" x14ac:dyDescent="0.3">
      <c r="A537" s="78" t="str">
        <f t="shared" si="82"/>
        <v/>
      </c>
      <c r="B537" s="78" t="str">
        <f t="shared" si="83"/>
        <v/>
      </c>
      <c r="C537" s="1">
        <v>536</v>
      </c>
      <c r="E537" s="73"/>
      <c r="F537" t="str">
        <f>IF(D537="","",VLOOKUP(D537,ENTRANTS!$A$1:$H$1000,2,0))</f>
        <v/>
      </c>
      <c r="G537" t="str">
        <f>IF(D537="","",VLOOKUP(D537,ENTRANTS!$A$1:$H$1000,3,0))</f>
        <v/>
      </c>
      <c r="H537" s="1" t="str">
        <f>IF(D537="","",LEFT(VLOOKUP(D537,ENTRANTS!$A$1:$H$1000,5,0),1))</f>
        <v/>
      </c>
      <c r="I537" s="1" t="str">
        <f>IF(D537="","",COUNTIF($H$2:H537,H537))</f>
        <v/>
      </c>
      <c r="J537" s="1" t="str">
        <f>IF(D537="","",VLOOKUP(D537,ENTRANTS!$A$1:$H$1000,4,0))</f>
        <v/>
      </c>
      <c r="K537" s="1" t="str">
        <f>IF(D537="","",COUNTIF($J$2:J537,J537))</f>
        <v/>
      </c>
      <c r="L537" t="str">
        <f>IF(D537="","",VLOOKUP(D537,ENTRANTS!$A$1:$H$1000,6,0))</f>
        <v/>
      </c>
      <c r="M537" s="99" t="str">
        <f t="shared" si="86"/>
        <v/>
      </c>
      <c r="N537" s="38"/>
      <c r="O537" s="5" t="str">
        <f t="shared" si="87"/>
        <v/>
      </c>
      <c r="P537" s="6" t="str">
        <f>IF(D537="","",COUNTIF($O$2:O537,O537))</f>
        <v/>
      </c>
      <c r="Q537" s="7" t="str">
        <f t="shared" si="90"/>
        <v/>
      </c>
      <c r="R537" s="42" t="str">
        <f>IF(AND(P537=4,H537="M",NOT(L537="Unattached")),SUMIF(O$2:O537,O537,I$2:I537),"")</f>
        <v/>
      </c>
      <c r="S537" s="7" t="str">
        <f t="shared" si="91"/>
        <v/>
      </c>
      <c r="T537" s="42" t="str">
        <f>IF(AND(P537=3,H537="F",NOT(L537="Unattached")),SUMIF(O$2:O537,O537,I$2:I537),"")</f>
        <v/>
      </c>
      <c r="U537" s="8" t="str">
        <f t="shared" si="84"/>
        <v/>
      </c>
      <c r="V537" s="8" t="str">
        <f t="shared" si="88"/>
        <v/>
      </c>
      <c r="W537" s="40" t="str">
        <f t="shared" si="85"/>
        <v xml:space="preserve"> </v>
      </c>
      <c r="X537" s="40" t="str">
        <f>IF(H537="M",IF(P537&lt;&gt;4,"",VLOOKUP(CONCATENATE(O537," ",(P537-3)),$W$2:AA537,5,0)),IF(P537&lt;&gt;3,"",VLOOKUP(CONCATENATE(O537," ",(P537-2)),$W$2:AA537,5,0)))</f>
        <v/>
      </c>
      <c r="Y537" s="40" t="str">
        <f>IF(H537="M",IF(P537&lt;&gt;4,"",VLOOKUP(CONCATENATE(O537," ",(P537-2)),$W$2:AA537,5,0)),IF(P537&lt;&gt;3,"",VLOOKUP(CONCATENATE(O537," ",(P537-1)),$W$2:AA537,5,0)))</f>
        <v/>
      </c>
      <c r="Z537" s="40" t="str">
        <f>IF(H537="M",IF(P537&lt;&gt;4,"",VLOOKUP(CONCATENATE(O537," ",(P537-1)),$W$2:AA537,5,0)),IF(P537&lt;&gt;3,"",VLOOKUP(CONCATENATE(O537," ",(P537)),$W$2:AA537,5,0)))</f>
        <v/>
      </c>
      <c r="AA537" s="40" t="str">
        <f t="shared" si="89"/>
        <v/>
      </c>
    </row>
    <row r="538" spans="1:27" x14ac:dyDescent="0.3">
      <c r="A538" s="78" t="str">
        <f t="shared" si="82"/>
        <v/>
      </c>
      <c r="B538" s="78" t="str">
        <f t="shared" si="83"/>
        <v/>
      </c>
      <c r="C538" s="1">
        <v>537</v>
      </c>
      <c r="E538" s="73"/>
      <c r="F538" t="str">
        <f>IF(D538="","",VLOOKUP(D538,ENTRANTS!$A$1:$H$1000,2,0))</f>
        <v/>
      </c>
      <c r="G538" t="str">
        <f>IF(D538="","",VLOOKUP(D538,ENTRANTS!$A$1:$H$1000,3,0))</f>
        <v/>
      </c>
      <c r="H538" s="1" t="str">
        <f>IF(D538="","",LEFT(VLOOKUP(D538,ENTRANTS!$A$1:$H$1000,5,0),1))</f>
        <v/>
      </c>
      <c r="I538" s="1" t="str">
        <f>IF(D538="","",COUNTIF($H$2:H538,H538))</f>
        <v/>
      </c>
      <c r="J538" s="1" t="str">
        <f>IF(D538="","",VLOOKUP(D538,ENTRANTS!$A$1:$H$1000,4,0))</f>
        <v/>
      </c>
      <c r="K538" s="1" t="str">
        <f>IF(D538="","",COUNTIF($J$2:J538,J538))</f>
        <v/>
      </c>
      <c r="L538" t="str">
        <f>IF(D538="","",VLOOKUP(D538,ENTRANTS!$A$1:$H$1000,6,0))</f>
        <v/>
      </c>
      <c r="M538" s="99" t="str">
        <f t="shared" si="86"/>
        <v/>
      </c>
      <c r="N538" s="38"/>
      <c r="O538" s="5" t="str">
        <f t="shared" si="87"/>
        <v/>
      </c>
      <c r="P538" s="6" t="str">
        <f>IF(D538="","",COUNTIF($O$2:O538,O538))</f>
        <v/>
      </c>
      <c r="Q538" s="7" t="str">
        <f t="shared" si="90"/>
        <v/>
      </c>
      <c r="R538" s="42" t="str">
        <f>IF(AND(P538=4,H538="M",NOT(L538="Unattached")),SUMIF(O$2:O538,O538,I$2:I538),"")</f>
        <v/>
      </c>
      <c r="S538" s="7" t="str">
        <f t="shared" si="91"/>
        <v/>
      </c>
      <c r="T538" s="42" t="str">
        <f>IF(AND(P538=3,H538="F",NOT(L538="Unattached")),SUMIF(O$2:O538,O538,I$2:I538),"")</f>
        <v/>
      </c>
      <c r="U538" s="8" t="str">
        <f t="shared" si="84"/>
        <v/>
      </c>
      <c r="V538" s="8" t="str">
        <f t="shared" si="88"/>
        <v/>
      </c>
      <c r="W538" s="40" t="str">
        <f t="shared" si="85"/>
        <v xml:space="preserve"> </v>
      </c>
      <c r="X538" s="40" t="str">
        <f>IF(H538="M",IF(P538&lt;&gt;4,"",VLOOKUP(CONCATENATE(O538," ",(P538-3)),$W$2:AA538,5,0)),IF(P538&lt;&gt;3,"",VLOOKUP(CONCATENATE(O538," ",(P538-2)),$W$2:AA538,5,0)))</f>
        <v/>
      </c>
      <c r="Y538" s="40" t="str">
        <f>IF(H538="M",IF(P538&lt;&gt;4,"",VLOOKUP(CONCATENATE(O538," ",(P538-2)),$W$2:AA538,5,0)),IF(P538&lt;&gt;3,"",VLOOKUP(CONCATENATE(O538," ",(P538-1)),$W$2:AA538,5,0)))</f>
        <v/>
      </c>
      <c r="Z538" s="40" t="str">
        <f>IF(H538="M",IF(P538&lt;&gt;4,"",VLOOKUP(CONCATENATE(O538," ",(P538-1)),$W$2:AA538,5,0)),IF(P538&lt;&gt;3,"",VLOOKUP(CONCATENATE(O538," ",(P538)),$W$2:AA538,5,0)))</f>
        <v/>
      </c>
      <c r="AA538" s="40" t="str">
        <f t="shared" si="89"/>
        <v/>
      </c>
    </row>
    <row r="539" spans="1:27" x14ac:dyDescent="0.3">
      <c r="A539" s="78" t="str">
        <f t="shared" si="82"/>
        <v/>
      </c>
      <c r="B539" s="78" t="str">
        <f t="shared" si="83"/>
        <v/>
      </c>
      <c r="C539" s="1">
        <v>538</v>
      </c>
      <c r="E539" s="73"/>
      <c r="F539" t="str">
        <f>IF(D539="","",VLOOKUP(D539,ENTRANTS!$A$1:$H$1000,2,0))</f>
        <v/>
      </c>
      <c r="G539" t="str">
        <f>IF(D539="","",VLOOKUP(D539,ENTRANTS!$A$1:$H$1000,3,0))</f>
        <v/>
      </c>
      <c r="H539" s="1" t="str">
        <f>IF(D539="","",LEFT(VLOOKUP(D539,ENTRANTS!$A$1:$H$1000,5,0),1))</f>
        <v/>
      </c>
      <c r="I539" s="1" t="str">
        <f>IF(D539="","",COUNTIF($H$2:H539,H539))</f>
        <v/>
      </c>
      <c r="J539" s="1" t="str">
        <f>IF(D539="","",VLOOKUP(D539,ENTRANTS!$A$1:$H$1000,4,0))</f>
        <v/>
      </c>
      <c r="K539" s="1" t="str">
        <f>IF(D539="","",COUNTIF($J$2:J539,J539))</f>
        <v/>
      </c>
      <c r="L539" t="str">
        <f>IF(D539="","",VLOOKUP(D539,ENTRANTS!$A$1:$H$1000,6,0))</f>
        <v/>
      </c>
      <c r="M539" s="99" t="str">
        <f t="shared" si="86"/>
        <v/>
      </c>
      <c r="N539" s="38"/>
      <c r="O539" s="5" t="str">
        <f t="shared" si="87"/>
        <v/>
      </c>
      <c r="P539" s="6" t="str">
        <f>IF(D539="","",COUNTIF($O$2:O539,O539))</f>
        <v/>
      </c>
      <c r="Q539" s="7" t="str">
        <f t="shared" si="90"/>
        <v/>
      </c>
      <c r="R539" s="42" t="str">
        <f>IF(AND(P539=4,H539="M",NOT(L539="Unattached")),SUMIF(O$2:O539,O539,I$2:I539),"")</f>
        <v/>
      </c>
      <c r="S539" s="7" t="str">
        <f t="shared" si="91"/>
        <v/>
      </c>
      <c r="T539" s="42" t="str">
        <f>IF(AND(P539=3,H539="F",NOT(L539="Unattached")),SUMIF(O$2:O539,O539,I$2:I539),"")</f>
        <v/>
      </c>
      <c r="U539" s="8" t="str">
        <f t="shared" si="84"/>
        <v/>
      </c>
      <c r="V539" s="8" t="str">
        <f t="shared" si="88"/>
        <v/>
      </c>
      <c r="W539" s="40" t="str">
        <f t="shared" si="85"/>
        <v xml:space="preserve"> </v>
      </c>
      <c r="X539" s="40" t="str">
        <f>IF(H539="M",IF(P539&lt;&gt;4,"",VLOOKUP(CONCATENATE(O539," ",(P539-3)),$W$2:AA539,5,0)),IF(P539&lt;&gt;3,"",VLOOKUP(CONCATENATE(O539," ",(P539-2)),$W$2:AA539,5,0)))</f>
        <v/>
      </c>
      <c r="Y539" s="40" t="str">
        <f>IF(H539="M",IF(P539&lt;&gt;4,"",VLOOKUP(CONCATENATE(O539," ",(P539-2)),$W$2:AA539,5,0)),IF(P539&lt;&gt;3,"",VLOOKUP(CONCATENATE(O539," ",(P539-1)),$W$2:AA539,5,0)))</f>
        <v/>
      </c>
      <c r="Z539" s="40" t="str">
        <f>IF(H539="M",IF(P539&lt;&gt;4,"",VLOOKUP(CONCATENATE(O539," ",(P539-1)),$W$2:AA539,5,0)),IF(P539&lt;&gt;3,"",VLOOKUP(CONCATENATE(O539," ",(P539)),$W$2:AA539,5,0)))</f>
        <v/>
      </c>
      <c r="AA539" s="40" t="str">
        <f t="shared" si="89"/>
        <v/>
      </c>
    </row>
    <row r="540" spans="1:27" x14ac:dyDescent="0.3">
      <c r="A540" s="78" t="str">
        <f t="shared" si="82"/>
        <v/>
      </c>
      <c r="B540" s="78" t="str">
        <f t="shared" si="83"/>
        <v/>
      </c>
      <c r="C540" s="1">
        <v>539</v>
      </c>
      <c r="E540" s="73"/>
      <c r="F540" t="str">
        <f>IF(D540="","",VLOOKUP(D540,ENTRANTS!$A$1:$H$1000,2,0))</f>
        <v/>
      </c>
      <c r="G540" t="str">
        <f>IF(D540="","",VLOOKUP(D540,ENTRANTS!$A$1:$H$1000,3,0))</f>
        <v/>
      </c>
      <c r="H540" s="1" t="str">
        <f>IF(D540="","",LEFT(VLOOKUP(D540,ENTRANTS!$A$1:$H$1000,5,0),1))</f>
        <v/>
      </c>
      <c r="I540" s="1" t="str">
        <f>IF(D540="","",COUNTIF($H$2:H540,H540))</f>
        <v/>
      </c>
      <c r="J540" s="1" t="str">
        <f>IF(D540="","",VLOOKUP(D540,ENTRANTS!$A$1:$H$1000,4,0))</f>
        <v/>
      </c>
      <c r="K540" s="1" t="str">
        <f>IF(D540="","",COUNTIF($J$2:J540,J540))</f>
        <v/>
      </c>
      <c r="L540" t="str">
        <f>IF(D540="","",VLOOKUP(D540,ENTRANTS!$A$1:$H$1000,6,0))</f>
        <v/>
      </c>
      <c r="M540" s="99" t="str">
        <f t="shared" si="86"/>
        <v/>
      </c>
      <c r="N540" s="38"/>
      <c r="O540" s="5" t="str">
        <f t="shared" si="87"/>
        <v/>
      </c>
      <c r="P540" s="6" t="str">
        <f>IF(D540="","",COUNTIF($O$2:O540,O540))</f>
        <v/>
      </c>
      <c r="Q540" s="7" t="str">
        <f t="shared" si="90"/>
        <v/>
      </c>
      <c r="R540" s="42" t="str">
        <f>IF(AND(P540=4,H540="M",NOT(L540="Unattached")),SUMIF(O$2:O540,O540,I$2:I540),"")</f>
        <v/>
      </c>
      <c r="S540" s="7" t="str">
        <f t="shared" si="91"/>
        <v/>
      </c>
      <c r="T540" s="42" t="str">
        <f>IF(AND(P540=3,H540="F",NOT(L540="Unattached")),SUMIF(O$2:O540,O540,I$2:I540),"")</f>
        <v/>
      </c>
      <c r="U540" s="8" t="str">
        <f t="shared" si="84"/>
        <v/>
      </c>
      <c r="V540" s="8" t="str">
        <f t="shared" si="88"/>
        <v/>
      </c>
      <c r="W540" s="40" t="str">
        <f t="shared" si="85"/>
        <v xml:space="preserve"> </v>
      </c>
      <c r="X540" s="40" t="str">
        <f>IF(H540="M",IF(P540&lt;&gt;4,"",VLOOKUP(CONCATENATE(O540," ",(P540-3)),$W$2:AA540,5,0)),IF(P540&lt;&gt;3,"",VLOOKUP(CONCATENATE(O540," ",(P540-2)),$W$2:AA540,5,0)))</f>
        <v/>
      </c>
      <c r="Y540" s="40" t="str">
        <f>IF(H540="M",IF(P540&lt;&gt;4,"",VLOOKUP(CONCATENATE(O540," ",(P540-2)),$W$2:AA540,5,0)),IF(P540&lt;&gt;3,"",VLOOKUP(CONCATENATE(O540," ",(P540-1)),$W$2:AA540,5,0)))</f>
        <v/>
      </c>
      <c r="Z540" s="40" t="str">
        <f>IF(H540="M",IF(P540&lt;&gt;4,"",VLOOKUP(CONCATENATE(O540," ",(P540-1)),$W$2:AA540,5,0)),IF(P540&lt;&gt;3,"",VLOOKUP(CONCATENATE(O540," ",(P540)),$W$2:AA540,5,0)))</f>
        <v/>
      </c>
      <c r="AA540" s="40" t="str">
        <f t="shared" si="89"/>
        <v/>
      </c>
    </row>
    <row r="541" spans="1:27" x14ac:dyDescent="0.3">
      <c r="A541" s="78" t="str">
        <f t="shared" si="82"/>
        <v/>
      </c>
      <c r="B541" s="78" t="str">
        <f t="shared" si="83"/>
        <v/>
      </c>
      <c r="C541" s="1">
        <v>540</v>
      </c>
      <c r="E541" s="73"/>
      <c r="F541" t="str">
        <f>IF(D541="","",VLOOKUP(D541,ENTRANTS!$A$1:$H$1000,2,0))</f>
        <v/>
      </c>
      <c r="G541" t="str">
        <f>IF(D541="","",VLOOKUP(D541,ENTRANTS!$A$1:$H$1000,3,0))</f>
        <v/>
      </c>
      <c r="H541" s="1" t="str">
        <f>IF(D541="","",LEFT(VLOOKUP(D541,ENTRANTS!$A$1:$H$1000,5,0),1))</f>
        <v/>
      </c>
      <c r="I541" s="1" t="str">
        <f>IF(D541="","",COUNTIF($H$2:H541,H541))</f>
        <v/>
      </c>
      <c r="J541" s="1" t="str">
        <f>IF(D541="","",VLOOKUP(D541,ENTRANTS!$A$1:$H$1000,4,0))</f>
        <v/>
      </c>
      <c r="K541" s="1" t="str">
        <f>IF(D541="","",COUNTIF($J$2:J541,J541))</f>
        <v/>
      </c>
      <c r="L541" t="str">
        <f>IF(D541="","",VLOOKUP(D541,ENTRANTS!$A$1:$H$1000,6,0))</f>
        <v/>
      </c>
      <c r="M541" s="99" t="str">
        <f t="shared" si="86"/>
        <v/>
      </c>
      <c r="N541" s="38"/>
      <c r="O541" s="5" t="str">
        <f t="shared" si="87"/>
        <v/>
      </c>
      <c r="P541" s="6" t="str">
        <f>IF(D541="","",COUNTIF($O$2:O541,O541))</f>
        <v/>
      </c>
      <c r="Q541" s="7" t="str">
        <f t="shared" si="90"/>
        <v/>
      </c>
      <c r="R541" s="42" t="str">
        <f>IF(AND(P541=4,H541="M",NOT(L541="Unattached")),SUMIF(O$2:O541,O541,I$2:I541),"")</f>
        <v/>
      </c>
      <c r="S541" s="7" t="str">
        <f t="shared" si="91"/>
        <v/>
      </c>
      <c r="T541" s="42" t="str">
        <f>IF(AND(P541=3,H541="F",NOT(L541="Unattached")),SUMIF(O$2:O541,O541,I$2:I541),"")</f>
        <v/>
      </c>
      <c r="U541" s="8" t="str">
        <f t="shared" si="84"/>
        <v/>
      </c>
      <c r="V541" s="8" t="str">
        <f t="shared" si="88"/>
        <v/>
      </c>
      <c r="W541" s="40" t="str">
        <f t="shared" si="85"/>
        <v xml:space="preserve"> </v>
      </c>
      <c r="X541" s="40" t="str">
        <f>IF(H541="M",IF(P541&lt;&gt;4,"",VLOOKUP(CONCATENATE(O541," ",(P541-3)),$W$2:AA541,5,0)),IF(P541&lt;&gt;3,"",VLOOKUP(CONCATENATE(O541," ",(P541-2)),$W$2:AA541,5,0)))</f>
        <v/>
      </c>
      <c r="Y541" s="40" t="str">
        <f>IF(H541="M",IF(P541&lt;&gt;4,"",VLOOKUP(CONCATENATE(O541," ",(P541-2)),$W$2:AA541,5,0)),IF(P541&lt;&gt;3,"",VLOOKUP(CONCATENATE(O541," ",(P541-1)),$W$2:AA541,5,0)))</f>
        <v/>
      </c>
      <c r="Z541" s="40" t="str">
        <f>IF(H541="M",IF(P541&lt;&gt;4,"",VLOOKUP(CONCATENATE(O541," ",(P541-1)),$W$2:AA541,5,0)),IF(P541&lt;&gt;3,"",VLOOKUP(CONCATENATE(O541," ",(P541)),$W$2:AA541,5,0)))</f>
        <v/>
      </c>
      <c r="AA541" s="40" t="str">
        <f t="shared" si="89"/>
        <v/>
      </c>
    </row>
    <row r="542" spans="1:27" x14ac:dyDescent="0.3">
      <c r="A542" s="78" t="str">
        <f t="shared" si="82"/>
        <v/>
      </c>
      <c r="B542" s="78" t="str">
        <f t="shared" si="83"/>
        <v/>
      </c>
      <c r="C542" s="1">
        <v>541</v>
      </c>
      <c r="E542" s="73"/>
      <c r="F542" t="str">
        <f>IF(D542="","",VLOOKUP(D542,ENTRANTS!$A$1:$H$1000,2,0))</f>
        <v/>
      </c>
      <c r="G542" t="str">
        <f>IF(D542="","",VLOOKUP(D542,ENTRANTS!$A$1:$H$1000,3,0))</f>
        <v/>
      </c>
      <c r="H542" s="1" t="str">
        <f>IF(D542="","",LEFT(VLOOKUP(D542,ENTRANTS!$A$1:$H$1000,5,0),1))</f>
        <v/>
      </c>
      <c r="I542" s="1" t="str">
        <f>IF(D542="","",COUNTIF($H$2:H542,H542))</f>
        <v/>
      </c>
      <c r="J542" s="1" t="str">
        <f>IF(D542="","",VLOOKUP(D542,ENTRANTS!$A$1:$H$1000,4,0))</f>
        <v/>
      </c>
      <c r="K542" s="1" t="str">
        <f>IF(D542="","",COUNTIF($J$2:J542,J542))</f>
        <v/>
      </c>
      <c r="L542" t="str">
        <f>IF(D542="","",VLOOKUP(D542,ENTRANTS!$A$1:$H$1000,6,0))</f>
        <v/>
      </c>
      <c r="M542" s="99" t="str">
        <f t="shared" si="86"/>
        <v/>
      </c>
      <c r="N542" s="38"/>
      <c r="O542" s="5" t="str">
        <f t="shared" si="87"/>
        <v/>
      </c>
      <c r="P542" s="6" t="str">
        <f>IF(D542="","",COUNTIF($O$2:O542,O542))</f>
        <v/>
      </c>
      <c r="Q542" s="7" t="str">
        <f t="shared" si="90"/>
        <v/>
      </c>
      <c r="R542" s="42" t="str">
        <f>IF(AND(P542=4,H542="M",NOT(L542="Unattached")),SUMIF(O$2:O542,O542,I$2:I542),"")</f>
        <v/>
      </c>
      <c r="S542" s="7" t="str">
        <f t="shared" si="91"/>
        <v/>
      </c>
      <c r="T542" s="42" t="str">
        <f>IF(AND(P542=3,H542="F",NOT(L542="Unattached")),SUMIF(O$2:O542,O542,I$2:I542),"")</f>
        <v/>
      </c>
      <c r="U542" s="8" t="str">
        <f t="shared" si="84"/>
        <v/>
      </c>
      <c r="V542" s="8" t="str">
        <f t="shared" si="88"/>
        <v/>
      </c>
      <c r="W542" s="40" t="str">
        <f t="shared" si="85"/>
        <v xml:space="preserve"> </v>
      </c>
      <c r="X542" s="40" t="str">
        <f>IF(H542="M",IF(P542&lt;&gt;4,"",VLOOKUP(CONCATENATE(O542," ",(P542-3)),$W$2:AA542,5,0)),IF(P542&lt;&gt;3,"",VLOOKUP(CONCATENATE(O542," ",(P542-2)),$W$2:AA542,5,0)))</f>
        <v/>
      </c>
      <c r="Y542" s="40" t="str">
        <f>IF(H542="M",IF(P542&lt;&gt;4,"",VLOOKUP(CONCATENATE(O542," ",(P542-2)),$W$2:AA542,5,0)),IF(P542&lt;&gt;3,"",VLOOKUP(CONCATENATE(O542," ",(P542-1)),$W$2:AA542,5,0)))</f>
        <v/>
      </c>
      <c r="Z542" s="40" t="str">
        <f>IF(H542="M",IF(P542&lt;&gt;4,"",VLOOKUP(CONCATENATE(O542," ",(P542-1)),$W$2:AA542,5,0)),IF(P542&lt;&gt;3,"",VLOOKUP(CONCATENATE(O542," ",(P542)),$W$2:AA542,5,0)))</f>
        <v/>
      </c>
      <c r="AA542" s="40" t="str">
        <f t="shared" si="89"/>
        <v/>
      </c>
    </row>
    <row r="543" spans="1:27" x14ac:dyDescent="0.3">
      <c r="A543" s="78" t="str">
        <f t="shared" si="82"/>
        <v/>
      </c>
      <c r="B543" s="78" t="str">
        <f t="shared" si="83"/>
        <v/>
      </c>
      <c r="C543" s="1">
        <v>542</v>
      </c>
      <c r="E543" s="73"/>
      <c r="F543" t="str">
        <f>IF(D543="","",VLOOKUP(D543,ENTRANTS!$A$1:$H$1000,2,0))</f>
        <v/>
      </c>
      <c r="G543" t="str">
        <f>IF(D543="","",VLOOKUP(D543,ENTRANTS!$A$1:$H$1000,3,0))</f>
        <v/>
      </c>
      <c r="H543" s="1" t="str">
        <f>IF(D543="","",LEFT(VLOOKUP(D543,ENTRANTS!$A$1:$H$1000,5,0),1))</f>
        <v/>
      </c>
      <c r="I543" s="1" t="str">
        <f>IF(D543="","",COUNTIF($H$2:H543,H543))</f>
        <v/>
      </c>
      <c r="J543" s="1" t="str">
        <f>IF(D543="","",VLOOKUP(D543,ENTRANTS!$A$1:$H$1000,4,0))</f>
        <v/>
      </c>
      <c r="K543" s="1" t="str">
        <f>IF(D543="","",COUNTIF($J$2:J543,J543))</f>
        <v/>
      </c>
      <c r="L543" t="str">
        <f>IF(D543="","",VLOOKUP(D543,ENTRANTS!$A$1:$H$1000,6,0))</f>
        <v/>
      </c>
      <c r="M543" s="99" t="str">
        <f t="shared" si="86"/>
        <v/>
      </c>
      <c r="N543" s="38"/>
      <c r="O543" s="5" t="str">
        <f t="shared" si="87"/>
        <v/>
      </c>
      <c r="P543" s="6" t="str">
        <f>IF(D543="","",COUNTIF($O$2:O543,O543))</f>
        <v/>
      </c>
      <c r="Q543" s="7" t="str">
        <f t="shared" si="90"/>
        <v/>
      </c>
      <c r="R543" s="42" t="str">
        <f>IF(AND(P543=4,H543="M",NOT(L543="Unattached")),SUMIF(O$2:O543,O543,I$2:I543),"")</f>
        <v/>
      </c>
      <c r="S543" s="7" t="str">
        <f t="shared" si="91"/>
        <v/>
      </c>
      <c r="T543" s="42" t="str">
        <f>IF(AND(P543=3,H543="F",NOT(L543="Unattached")),SUMIF(O$2:O543,O543,I$2:I543),"")</f>
        <v/>
      </c>
      <c r="U543" s="8" t="str">
        <f t="shared" si="84"/>
        <v/>
      </c>
      <c r="V543" s="8" t="str">
        <f t="shared" si="88"/>
        <v/>
      </c>
      <c r="W543" s="40" t="str">
        <f t="shared" si="85"/>
        <v xml:space="preserve"> </v>
      </c>
      <c r="X543" s="40" t="str">
        <f>IF(H543="M",IF(P543&lt;&gt;4,"",VLOOKUP(CONCATENATE(O543," ",(P543-3)),$W$2:AA543,5,0)),IF(P543&lt;&gt;3,"",VLOOKUP(CONCATENATE(O543," ",(P543-2)),$W$2:AA543,5,0)))</f>
        <v/>
      </c>
      <c r="Y543" s="40" t="str">
        <f>IF(H543="M",IF(P543&lt;&gt;4,"",VLOOKUP(CONCATENATE(O543," ",(P543-2)),$W$2:AA543,5,0)),IF(P543&lt;&gt;3,"",VLOOKUP(CONCATENATE(O543," ",(P543-1)),$W$2:AA543,5,0)))</f>
        <v/>
      </c>
      <c r="Z543" s="40" t="str">
        <f>IF(H543="M",IF(P543&lt;&gt;4,"",VLOOKUP(CONCATENATE(O543," ",(P543-1)),$W$2:AA543,5,0)),IF(P543&lt;&gt;3,"",VLOOKUP(CONCATENATE(O543," ",(P543)),$W$2:AA543,5,0)))</f>
        <v/>
      </c>
      <c r="AA543" s="40" t="str">
        <f t="shared" si="89"/>
        <v/>
      </c>
    </row>
    <row r="544" spans="1:27" x14ac:dyDescent="0.3">
      <c r="A544" s="78" t="str">
        <f t="shared" si="82"/>
        <v/>
      </c>
      <c r="B544" s="78" t="str">
        <f t="shared" si="83"/>
        <v/>
      </c>
      <c r="C544" s="1">
        <v>543</v>
      </c>
      <c r="E544" s="73"/>
      <c r="F544" t="str">
        <f>IF(D544="","",VLOOKUP(D544,ENTRANTS!$A$1:$H$1000,2,0))</f>
        <v/>
      </c>
      <c r="G544" t="str">
        <f>IF(D544="","",VLOOKUP(D544,ENTRANTS!$A$1:$H$1000,3,0))</f>
        <v/>
      </c>
      <c r="H544" s="1" t="str">
        <f>IF(D544="","",LEFT(VLOOKUP(D544,ENTRANTS!$A$1:$H$1000,5,0),1))</f>
        <v/>
      </c>
      <c r="I544" s="1" t="str">
        <f>IF(D544="","",COUNTIF($H$2:H544,H544))</f>
        <v/>
      </c>
      <c r="J544" s="1" t="str">
        <f>IF(D544="","",VLOOKUP(D544,ENTRANTS!$A$1:$H$1000,4,0))</f>
        <v/>
      </c>
      <c r="K544" s="1" t="str">
        <f>IF(D544="","",COUNTIF($J$2:J544,J544))</f>
        <v/>
      </c>
      <c r="L544" t="str">
        <f>IF(D544="","",VLOOKUP(D544,ENTRANTS!$A$1:$H$1000,6,0))</f>
        <v/>
      </c>
      <c r="M544" s="99" t="str">
        <f t="shared" si="86"/>
        <v/>
      </c>
      <c r="N544" s="38"/>
      <c r="O544" s="5" t="str">
        <f t="shared" si="87"/>
        <v/>
      </c>
      <c r="P544" s="6" t="str">
        <f>IF(D544="","",COUNTIF($O$2:O544,O544))</f>
        <v/>
      </c>
      <c r="Q544" s="7" t="str">
        <f t="shared" si="90"/>
        <v/>
      </c>
      <c r="R544" s="42" t="str">
        <f>IF(AND(P544=4,H544="M",NOT(L544="Unattached")),SUMIF(O$2:O544,O544,I$2:I544),"")</f>
        <v/>
      </c>
      <c r="S544" s="7" t="str">
        <f t="shared" si="91"/>
        <v/>
      </c>
      <c r="T544" s="42" t="str">
        <f>IF(AND(P544=3,H544="F",NOT(L544="Unattached")),SUMIF(O$2:O544,O544,I$2:I544),"")</f>
        <v/>
      </c>
      <c r="U544" s="8" t="str">
        <f t="shared" si="84"/>
        <v/>
      </c>
      <c r="V544" s="8" t="str">
        <f t="shared" si="88"/>
        <v/>
      </c>
      <c r="W544" s="40" t="str">
        <f t="shared" si="85"/>
        <v xml:space="preserve"> </v>
      </c>
      <c r="X544" s="40" t="str">
        <f>IF(H544="M",IF(P544&lt;&gt;4,"",VLOOKUP(CONCATENATE(O544," ",(P544-3)),$W$2:AA544,5,0)),IF(P544&lt;&gt;3,"",VLOOKUP(CONCATENATE(O544," ",(P544-2)),$W$2:AA544,5,0)))</f>
        <v/>
      </c>
      <c r="Y544" s="40" t="str">
        <f>IF(H544="M",IF(P544&lt;&gt;4,"",VLOOKUP(CONCATENATE(O544," ",(P544-2)),$W$2:AA544,5,0)),IF(P544&lt;&gt;3,"",VLOOKUP(CONCATENATE(O544," ",(P544-1)),$W$2:AA544,5,0)))</f>
        <v/>
      </c>
      <c r="Z544" s="40" t="str">
        <f>IF(H544="M",IF(P544&lt;&gt;4,"",VLOOKUP(CONCATENATE(O544," ",(P544-1)),$W$2:AA544,5,0)),IF(P544&lt;&gt;3,"",VLOOKUP(CONCATENATE(O544," ",(P544)),$W$2:AA544,5,0)))</f>
        <v/>
      </c>
      <c r="AA544" s="40" t="str">
        <f t="shared" si="89"/>
        <v/>
      </c>
    </row>
    <row r="545" spans="1:27" x14ac:dyDescent="0.3">
      <c r="A545" s="78" t="str">
        <f t="shared" si="82"/>
        <v/>
      </c>
      <c r="B545" s="78" t="str">
        <f t="shared" si="83"/>
        <v/>
      </c>
      <c r="C545" s="1">
        <v>544</v>
      </c>
      <c r="E545" s="73"/>
      <c r="F545" t="str">
        <f>IF(D545="","",VLOOKUP(D545,ENTRANTS!$A$1:$H$1000,2,0))</f>
        <v/>
      </c>
      <c r="G545" t="str">
        <f>IF(D545="","",VLOOKUP(D545,ENTRANTS!$A$1:$H$1000,3,0))</f>
        <v/>
      </c>
      <c r="H545" s="1" t="str">
        <f>IF(D545="","",LEFT(VLOOKUP(D545,ENTRANTS!$A$1:$H$1000,5,0),1))</f>
        <v/>
      </c>
      <c r="I545" s="1" t="str">
        <f>IF(D545="","",COUNTIF($H$2:H545,H545))</f>
        <v/>
      </c>
      <c r="J545" s="1" t="str">
        <f>IF(D545="","",VLOOKUP(D545,ENTRANTS!$A$1:$H$1000,4,0))</f>
        <v/>
      </c>
      <c r="K545" s="1" t="str">
        <f>IF(D545="","",COUNTIF($J$2:J545,J545))</f>
        <v/>
      </c>
      <c r="L545" t="str">
        <f>IF(D545="","",VLOOKUP(D545,ENTRANTS!$A$1:$H$1000,6,0))</f>
        <v/>
      </c>
      <c r="M545" s="99" t="str">
        <f t="shared" si="86"/>
        <v/>
      </c>
      <c r="N545" s="38"/>
      <c r="O545" s="5" t="str">
        <f t="shared" si="87"/>
        <v/>
      </c>
      <c r="P545" s="6" t="str">
        <f>IF(D545="","",COUNTIF($O$2:O545,O545))</f>
        <v/>
      </c>
      <c r="Q545" s="7" t="str">
        <f t="shared" si="90"/>
        <v/>
      </c>
      <c r="R545" s="42" t="str">
        <f>IF(AND(P545=4,H545="M",NOT(L545="Unattached")),SUMIF(O$2:O545,O545,I$2:I545),"")</f>
        <v/>
      </c>
      <c r="S545" s="7" t="str">
        <f t="shared" si="91"/>
        <v/>
      </c>
      <c r="T545" s="42" t="str">
        <f>IF(AND(P545=3,H545="F",NOT(L545="Unattached")),SUMIF(O$2:O545,O545,I$2:I545),"")</f>
        <v/>
      </c>
      <c r="U545" s="8" t="str">
        <f t="shared" si="84"/>
        <v/>
      </c>
      <c r="V545" s="8" t="str">
        <f t="shared" si="88"/>
        <v/>
      </c>
      <c r="W545" s="40" t="str">
        <f t="shared" si="85"/>
        <v xml:space="preserve"> </v>
      </c>
      <c r="X545" s="40" t="str">
        <f>IF(H545="M",IF(P545&lt;&gt;4,"",VLOOKUP(CONCATENATE(O545," ",(P545-3)),$W$2:AA545,5,0)),IF(P545&lt;&gt;3,"",VLOOKUP(CONCATENATE(O545," ",(P545-2)),$W$2:AA545,5,0)))</f>
        <v/>
      </c>
      <c r="Y545" s="40" t="str">
        <f>IF(H545="M",IF(P545&lt;&gt;4,"",VLOOKUP(CONCATENATE(O545," ",(P545-2)),$W$2:AA545,5,0)),IF(P545&lt;&gt;3,"",VLOOKUP(CONCATENATE(O545," ",(P545-1)),$W$2:AA545,5,0)))</f>
        <v/>
      </c>
      <c r="Z545" s="40" t="str">
        <f>IF(H545="M",IF(P545&lt;&gt;4,"",VLOOKUP(CONCATENATE(O545," ",(P545-1)),$W$2:AA545,5,0)),IF(P545&lt;&gt;3,"",VLOOKUP(CONCATENATE(O545," ",(P545)),$W$2:AA545,5,0)))</f>
        <v/>
      </c>
      <c r="AA545" s="40" t="str">
        <f t="shared" si="89"/>
        <v/>
      </c>
    </row>
    <row r="546" spans="1:27" x14ac:dyDescent="0.3">
      <c r="A546" s="78" t="str">
        <f t="shared" si="82"/>
        <v/>
      </c>
      <c r="B546" s="78" t="str">
        <f t="shared" si="83"/>
        <v/>
      </c>
      <c r="C546" s="1">
        <v>545</v>
      </c>
      <c r="E546" s="73"/>
      <c r="F546" t="str">
        <f>IF(D546="","",VLOOKUP(D546,ENTRANTS!$A$1:$H$1000,2,0))</f>
        <v/>
      </c>
      <c r="G546" t="str">
        <f>IF(D546="","",VLOOKUP(D546,ENTRANTS!$A$1:$H$1000,3,0))</f>
        <v/>
      </c>
      <c r="H546" s="1" t="str">
        <f>IF(D546="","",LEFT(VLOOKUP(D546,ENTRANTS!$A$1:$H$1000,5,0),1))</f>
        <v/>
      </c>
      <c r="I546" s="1" t="str">
        <f>IF(D546="","",COUNTIF($H$2:H546,H546))</f>
        <v/>
      </c>
      <c r="J546" s="1" t="str">
        <f>IF(D546="","",VLOOKUP(D546,ENTRANTS!$A$1:$H$1000,4,0))</f>
        <v/>
      </c>
      <c r="K546" s="1" t="str">
        <f>IF(D546="","",COUNTIF($J$2:J546,J546))</f>
        <v/>
      </c>
      <c r="L546" t="str">
        <f>IF(D546="","",VLOOKUP(D546,ENTRANTS!$A$1:$H$1000,6,0))</f>
        <v/>
      </c>
      <c r="M546" s="99" t="str">
        <f t="shared" si="86"/>
        <v/>
      </c>
      <c r="N546" s="38"/>
      <c r="O546" s="5" t="str">
        <f t="shared" si="87"/>
        <v/>
      </c>
      <c r="P546" s="6" t="str">
        <f>IF(D546="","",COUNTIF($O$2:O546,O546))</f>
        <v/>
      </c>
      <c r="Q546" s="7" t="str">
        <f t="shared" si="90"/>
        <v/>
      </c>
      <c r="R546" s="42" t="str">
        <f>IF(AND(P546=4,H546="M",NOT(L546="Unattached")),SUMIF(O$2:O546,O546,I$2:I546),"")</f>
        <v/>
      </c>
      <c r="S546" s="7" t="str">
        <f t="shared" si="91"/>
        <v/>
      </c>
      <c r="T546" s="42" t="str">
        <f>IF(AND(P546=3,H546="F",NOT(L546="Unattached")),SUMIF(O$2:O546,O546,I$2:I546),"")</f>
        <v/>
      </c>
      <c r="U546" s="8" t="str">
        <f t="shared" si="84"/>
        <v/>
      </c>
      <c r="V546" s="8" t="str">
        <f t="shared" si="88"/>
        <v/>
      </c>
      <c r="W546" s="40" t="str">
        <f t="shared" si="85"/>
        <v xml:space="preserve"> </v>
      </c>
      <c r="X546" s="40" t="str">
        <f>IF(H546="M",IF(P546&lt;&gt;4,"",VLOOKUP(CONCATENATE(O546," ",(P546-3)),$W$2:AA546,5,0)),IF(P546&lt;&gt;3,"",VLOOKUP(CONCATENATE(O546," ",(P546-2)),$W$2:AA546,5,0)))</f>
        <v/>
      </c>
      <c r="Y546" s="40" t="str">
        <f>IF(H546="M",IF(P546&lt;&gt;4,"",VLOOKUP(CONCATENATE(O546," ",(P546-2)),$W$2:AA546,5,0)),IF(P546&lt;&gt;3,"",VLOOKUP(CONCATENATE(O546," ",(P546-1)),$W$2:AA546,5,0)))</f>
        <v/>
      </c>
      <c r="Z546" s="40" t="str">
        <f>IF(H546="M",IF(P546&lt;&gt;4,"",VLOOKUP(CONCATENATE(O546," ",(P546-1)),$W$2:AA546,5,0)),IF(P546&lt;&gt;3,"",VLOOKUP(CONCATENATE(O546," ",(P546)),$W$2:AA546,5,0)))</f>
        <v/>
      </c>
      <c r="AA546" s="40" t="str">
        <f t="shared" si="89"/>
        <v/>
      </c>
    </row>
    <row r="547" spans="1:27" x14ac:dyDescent="0.3">
      <c r="A547" s="78" t="str">
        <f t="shared" si="82"/>
        <v/>
      </c>
      <c r="B547" s="78" t="str">
        <f t="shared" si="83"/>
        <v/>
      </c>
      <c r="C547" s="1">
        <v>546</v>
      </c>
      <c r="E547" s="73"/>
      <c r="F547" t="str">
        <f>IF(D547="","",VLOOKUP(D547,ENTRANTS!$A$1:$H$1000,2,0))</f>
        <v/>
      </c>
      <c r="G547" t="str">
        <f>IF(D547="","",VLOOKUP(D547,ENTRANTS!$A$1:$H$1000,3,0))</f>
        <v/>
      </c>
      <c r="H547" s="1" t="str">
        <f>IF(D547="","",LEFT(VLOOKUP(D547,ENTRANTS!$A$1:$H$1000,5,0),1))</f>
        <v/>
      </c>
      <c r="I547" s="1" t="str">
        <f>IF(D547="","",COUNTIF($H$2:H547,H547))</f>
        <v/>
      </c>
      <c r="J547" s="1" t="str">
        <f>IF(D547="","",VLOOKUP(D547,ENTRANTS!$A$1:$H$1000,4,0))</f>
        <v/>
      </c>
      <c r="K547" s="1" t="str">
        <f>IF(D547="","",COUNTIF($J$2:J547,J547))</f>
        <v/>
      </c>
      <c r="L547" t="str">
        <f>IF(D547="","",VLOOKUP(D547,ENTRANTS!$A$1:$H$1000,6,0))</f>
        <v/>
      </c>
      <c r="M547" s="99" t="str">
        <f t="shared" si="86"/>
        <v/>
      </c>
      <c r="N547" s="38"/>
      <c r="O547" s="5" t="str">
        <f t="shared" si="87"/>
        <v/>
      </c>
      <c r="P547" s="6" t="str">
        <f>IF(D547="","",COUNTIF($O$2:O547,O547))</f>
        <v/>
      </c>
      <c r="Q547" s="7" t="str">
        <f t="shared" si="90"/>
        <v/>
      </c>
      <c r="R547" s="42" t="str">
        <f>IF(AND(P547=4,H547="M",NOT(L547="Unattached")),SUMIF(O$2:O547,O547,I$2:I547),"")</f>
        <v/>
      </c>
      <c r="S547" s="7" t="str">
        <f t="shared" si="91"/>
        <v/>
      </c>
      <c r="T547" s="42" t="str">
        <f>IF(AND(P547=3,H547="F",NOT(L547="Unattached")),SUMIF(O$2:O547,O547,I$2:I547),"")</f>
        <v/>
      </c>
      <c r="U547" s="8" t="str">
        <f t="shared" si="84"/>
        <v/>
      </c>
      <c r="V547" s="8" t="str">
        <f t="shared" si="88"/>
        <v/>
      </c>
      <c r="W547" s="40" t="str">
        <f t="shared" si="85"/>
        <v xml:space="preserve"> </v>
      </c>
      <c r="X547" s="40" t="str">
        <f>IF(H547="M",IF(P547&lt;&gt;4,"",VLOOKUP(CONCATENATE(O547," ",(P547-3)),$W$2:AA547,5,0)),IF(P547&lt;&gt;3,"",VLOOKUP(CONCATENATE(O547," ",(P547-2)),$W$2:AA547,5,0)))</f>
        <v/>
      </c>
      <c r="Y547" s="40" t="str">
        <f>IF(H547="M",IF(P547&lt;&gt;4,"",VLOOKUP(CONCATENATE(O547," ",(P547-2)),$W$2:AA547,5,0)),IF(P547&lt;&gt;3,"",VLOOKUP(CONCATENATE(O547," ",(P547-1)),$W$2:AA547,5,0)))</f>
        <v/>
      </c>
      <c r="Z547" s="40" t="str">
        <f>IF(H547="M",IF(P547&lt;&gt;4,"",VLOOKUP(CONCATENATE(O547," ",(P547-1)),$W$2:AA547,5,0)),IF(P547&lt;&gt;3,"",VLOOKUP(CONCATENATE(O547," ",(P547)),$W$2:AA547,5,0)))</f>
        <v/>
      </c>
      <c r="AA547" s="40" t="str">
        <f t="shared" si="89"/>
        <v/>
      </c>
    </row>
    <row r="548" spans="1:27" x14ac:dyDescent="0.3">
      <c r="A548" s="78" t="str">
        <f t="shared" si="82"/>
        <v/>
      </c>
      <c r="B548" s="78" t="str">
        <f t="shared" si="83"/>
        <v/>
      </c>
      <c r="C548" s="1">
        <v>547</v>
      </c>
      <c r="E548" s="73"/>
      <c r="F548" t="str">
        <f>IF(D548="","",VLOOKUP(D548,ENTRANTS!$A$1:$H$1000,2,0))</f>
        <v/>
      </c>
      <c r="G548" t="str">
        <f>IF(D548="","",VLOOKUP(D548,ENTRANTS!$A$1:$H$1000,3,0))</f>
        <v/>
      </c>
      <c r="H548" s="1" t="str">
        <f>IF(D548="","",LEFT(VLOOKUP(D548,ENTRANTS!$A$1:$H$1000,5,0),1))</f>
        <v/>
      </c>
      <c r="I548" s="1" t="str">
        <f>IF(D548="","",COUNTIF($H$2:H548,H548))</f>
        <v/>
      </c>
      <c r="J548" s="1" t="str">
        <f>IF(D548="","",VLOOKUP(D548,ENTRANTS!$A$1:$H$1000,4,0))</f>
        <v/>
      </c>
      <c r="K548" s="1" t="str">
        <f>IF(D548="","",COUNTIF($J$2:J548,J548))</f>
        <v/>
      </c>
      <c r="L548" t="str">
        <f>IF(D548="","",VLOOKUP(D548,ENTRANTS!$A$1:$H$1000,6,0))</f>
        <v/>
      </c>
      <c r="M548" s="99" t="str">
        <f t="shared" si="86"/>
        <v/>
      </c>
      <c r="N548" s="38"/>
      <c r="O548" s="5" t="str">
        <f t="shared" si="87"/>
        <v/>
      </c>
      <c r="P548" s="6" t="str">
        <f>IF(D548="","",COUNTIF($O$2:O548,O548))</f>
        <v/>
      </c>
      <c r="Q548" s="7" t="str">
        <f t="shared" si="90"/>
        <v/>
      </c>
      <c r="R548" s="42" t="str">
        <f>IF(AND(P548=4,H548="M",NOT(L548="Unattached")),SUMIF(O$2:O548,O548,I$2:I548),"")</f>
        <v/>
      </c>
      <c r="S548" s="7" t="str">
        <f t="shared" si="91"/>
        <v/>
      </c>
      <c r="T548" s="42" t="str">
        <f>IF(AND(P548=3,H548="F",NOT(L548="Unattached")),SUMIF(O$2:O548,O548,I$2:I548),"")</f>
        <v/>
      </c>
      <c r="U548" s="8" t="str">
        <f t="shared" si="84"/>
        <v/>
      </c>
      <c r="V548" s="8" t="str">
        <f t="shared" si="88"/>
        <v/>
      </c>
      <c r="W548" s="40" t="str">
        <f t="shared" si="85"/>
        <v xml:space="preserve"> </v>
      </c>
      <c r="X548" s="40" t="str">
        <f>IF(H548="M",IF(P548&lt;&gt;4,"",VLOOKUP(CONCATENATE(O548," ",(P548-3)),$W$2:AA548,5,0)),IF(P548&lt;&gt;3,"",VLOOKUP(CONCATENATE(O548," ",(P548-2)),$W$2:AA548,5,0)))</f>
        <v/>
      </c>
      <c r="Y548" s="40" t="str">
        <f>IF(H548="M",IF(P548&lt;&gt;4,"",VLOOKUP(CONCATENATE(O548," ",(P548-2)),$W$2:AA548,5,0)),IF(P548&lt;&gt;3,"",VLOOKUP(CONCATENATE(O548," ",(P548-1)),$W$2:AA548,5,0)))</f>
        <v/>
      </c>
      <c r="Z548" s="40" t="str">
        <f>IF(H548="M",IF(P548&lt;&gt;4,"",VLOOKUP(CONCATENATE(O548," ",(P548-1)),$W$2:AA548,5,0)),IF(P548&lt;&gt;3,"",VLOOKUP(CONCATENATE(O548," ",(P548)),$W$2:AA548,5,0)))</f>
        <v/>
      </c>
      <c r="AA548" s="40" t="str">
        <f t="shared" si="89"/>
        <v/>
      </c>
    </row>
    <row r="549" spans="1:27" x14ac:dyDescent="0.3">
      <c r="A549" s="78" t="str">
        <f t="shared" si="82"/>
        <v/>
      </c>
      <c r="B549" s="78" t="str">
        <f t="shared" si="83"/>
        <v/>
      </c>
      <c r="C549" s="1">
        <v>548</v>
      </c>
      <c r="E549" s="73"/>
      <c r="F549" t="str">
        <f>IF(D549="","",VLOOKUP(D549,ENTRANTS!$A$1:$H$1000,2,0))</f>
        <v/>
      </c>
      <c r="G549" t="str">
        <f>IF(D549="","",VLOOKUP(D549,ENTRANTS!$A$1:$H$1000,3,0))</f>
        <v/>
      </c>
      <c r="H549" s="1" t="str">
        <f>IF(D549="","",LEFT(VLOOKUP(D549,ENTRANTS!$A$1:$H$1000,5,0),1))</f>
        <v/>
      </c>
      <c r="I549" s="1" t="str">
        <f>IF(D549="","",COUNTIF($H$2:H549,H549))</f>
        <v/>
      </c>
      <c r="J549" s="1" t="str">
        <f>IF(D549="","",VLOOKUP(D549,ENTRANTS!$A$1:$H$1000,4,0))</f>
        <v/>
      </c>
      <c r="K549" s="1" t="str">
        <f>IF(D549="","",COUNTIF($J$2:J549,J549))</f>
        <v/>
      </c>
      <c r="L549" t="str">
        <f>IF(D549="","",VLOOKUP(D549,ENTRANTS!$A$1:$H$1000,6,0))</f>
        <v/>
      </c>
      <c r="M549" s="99" t="str">
        <f t="shared" si="86"/>
        <v/>
      </c>
      <c r="N549" s="38"/>
      <c r="O549" s="5" t="str">
        <f t="shared" si="87"/>
        <v/>
      </c>
      <c r="P549" s="6" t="str">
        <f>IF(D549="","",COUNTIF($O$2:O549,O549))</f>
        <v/>
      </c>
      <c r="Q549" s="7" t="str">
        <f t="shared" si="90"/>
        <v/>
      </c>
      <c r="R549" s="42" t="str">
        <f>IF(AND(P549=4,H549="M",NOT(L549="Unattached")),SUMIF(O$2:O549,O549,I$2:I549),"")</f>
        <v/>
      </c>
      <c r="S549" s="7" t="str">
        <f t="shared" si="91"/>
        <v/>
      </c>
      <c r="T549" s="42" t="str">
        <f>IF(AND(P549=3,H549="F",NOT(L549="Unattached")),SUMIF(O$2:O549,O549,I$2:I549),"")</f>
        <v/>
      </c>
      <c r="U549" s="8" t="str">
        <f t="shared" si="84"/>
        <v/>
      </c>
      <c r="V549" s="8" t="str">
        <f t="shared" si="88"/>
        <v/>
      </c>
      <c r="W549" s="40" t="str">
        <f t="shared" si="85"/>
        <v xml:space="preserve"> </v>
      </c>
      <c r="X549" s="40" t="str">
        <f>IF(H549="M",IF(P549&lt;&gt;4,"",VLOOKUP(CONCATENATE(O549," ",(P549-3)),$W$2:AA549,5,0)),IF(P549&lt;&gt;3,"",VLOOKUP(CONCATENATE(O549," ",(P549-2)),$W$2:AA549,5,0)))</f>
        <v/>
      </c>
      <c r="Y549" s="40" t="str">
        <f>IF(H549="M",IF(P549&lt;&gt;4,"",VLOOKUP(CONCATENATE(O549," ",(P549-2)),$W$2:AA549,5,0)),IF(P549&lt;&gt;3,"",VLOOKUP(CONCATENATE(O549," ",(P549-1)),$W$2:AA549,5,0)))</f>
        <v/>
      </c>
      <c r="Z549" s="40" t="str">
        <f>IF(H549="M",IF(P549&lt;&gt;4,"",VLOOKUP(CONCATENATE(O549," ",(P549-1)),$W$2:AA549,5,0)),IF(P549&lt;&gt;3,"",VLOOKUP(CONCATENATE(O549," ",(P549)),$W$2:AA549,5,0)))</f>
        <v/>
      </c>
      <c r="AA549" s="40" t="str">
        <f t="shared" si="89"/>
        <v/>
      </c>
    </row>
    <row r="550" spans="1:27" x14ac:dyDescent="0.3">
      <c r="A550" s="78" t="str">
        <f t="shared" si="82"/>
        <v/>
      </c>
      <c r="B550" s="78" t="str">
        <f t="shared" si="83"/>
        <v/>
      </c>
      <c r="C550" s="1">
        <v>549</v>
      </c>
      <c r="E550" s="73"/>
      <c r="F550" t="str">
        <f>IF(D550="","",VLOOKUP(D550,ENTRANTS!$A$1:$H$1000,2,0))</f>
        <v/>
      </c>
      <c r="G550" t="str">
        <f>IF(D550="","",VLOOKUP(D550,ENTRANTS!$A$1:$H$1000,3,0))</f>
        <v/>
      </c>
      <c r="H550" s="1" t="str">
        <f>IF(D550="","",LEFT(VLOOKUP(D550,ENTRANTS!$A$1:$H$1000,5,0),1))</f>
        <v/>
      </c>
      <c r="I550" s="1" t="str">
        <f>IF(D550="","",COUNTIF($H$2:H550,H550))</f>
        <v/>
      </c>
      <c r="J550" s="1" t="str">
        <f>IF(D550="","",VLOOKUP(D550,ENTRANTS!$A$1:$H$1000,4,0))</f>
        <v/>
      </c>
      <c r="K550" s="1" t="str">
        <f>IF(D550="","",COUNTIF($J$2:J550,J550))</f>
        <v/>
      </c>
      <c r="L550" t="str">
        <f>IF(D550="","",VLOOKUP(D550,ENTRANTS!$A$1:$H$1000,6,0))</f>
        <v/>
      </c>
      <c r="M550" s="99" t="str">
        <f t="shared" si="86"/>
        <v/>
      </c>
      <c r="N550" s="38"/>
      <c r="O550" s="5" t="str">
        <f t="shared" si="87"/>
        <v/>
      </c>
      <c r="P550" s="6" t="str">
        <f>IF(D550="","",COUNTIF($O$2:O550,O550))</f>
        <v/>
      </c>
      <c r="Q550" s="7" t="str">
        <f t="shared" si="90"/>
        <v/>
      </c>
      <c r="R550" s="42" t="str">
        <f>IF(AND(P550=4,H550="M",NOT(L550="Unattached")),SUMIF(O$2:O550,O550,I$2:I550),"")</f>
        <v/>
      </c>
      <c r="S550" s="7" t="str">
        <f t="shared" si="91"/>
        <v/>
      </c>
      <c r="T550" s="42" t="str">
        <f>IF(AND(P550=3,H550="F",NOT(L550="Unattached")),SUMIF(O$2:O550,O550,I$2:I550),"")</f>
        <v/>
      </c>
      <c r="U550" s="8" t="str">
        <f t="shared" si="84"/>
        <v/>
      </c>
      <c r="V550" s="8" t="str">
        <f t="shared" si="88"/>
        <v/>
      </c>
      <c r="W550" s="40" t="str">
        <f t="shared" si="85"/>
        <v xml:space="preserve"> </v>
      </c>
      <c r="X550" s="40" t="str">
        <f>IF(H550="M",IF(P550&lt;&gt;4,"",VLOOKUP(CONCATENATE(O550," ",(P550-3)),$W$2:AA550,5,0)),IF(P550&lt;&gt;3,"",VLOOKUP(CONCATENATE(O550," ",(P550-2)),$W$2:AA550,5,0)))</f>
        <v/>
      </c>
      <c r="Y550" s="40" t="str">
        <f>IF(H550="M",IF(P550&lt;&gt;4,"",VLOOKUP(CONCATENATE(O550," ",(P550-2)),$W$2:AA550,5,0)),IF(P550&lt;&gt;3,"",VLOOKUP(CONCATENATE(O550," ",(P550-1)),$W$2:AA550,5,0)))</f>
        <v/>
      </c>
      <c r="Z550" s="40" t="str">
        <f>IF(H550="M",IF(P550&lt;&gt;4,"",VLOOKUP(CONCATENATE(O550," ",(P550-1)),$W$2:AA550,5,0)),IF(P550&lt;&gt;3,"",VLOOKUP(CONCATENATE(O550," ",(P550)),$W$2:AA550,5,0)))</f>
        <v/>
      </c>
      <c r="AA550" s="40" t="str">
        <f t="shared" si="89"/>
        <v/>
      </c>
    </row>
    <row r="551" spans="1:27" x14ac:dyDescent="0.3">
      <c r="A551" s="78" t="str">
        <f t="shared" si="82"/>
        <v/>
      </c>
      <c r="B551" s="78" t="str">
        <f t="shared" si="83"/>
        <v/>
      </c>
      <c r="C551" s="1">
        <v>550</v>
      </c>
      <c r="E551" s="73"/>
      <c r="F551" t="str">
        <f>IF(D551="","",VLOOKUP(D551,ENTRANTS!$A$1:$H$1000,2,0))</f>
        <v/>
      </c>
      <c r="G551" t="str">
        <f>IF(D551="","",VLOOKUP(D551,ENTRANTS!$A$1:$H$1000,3,0))</f>
        <v/>
      </c>
      <c r="H551" s="1" t="str">
        <f>IF(D551="","",LEFT(VLOOKUP(D551,ENTRANTS!$A$1:$H$1000,5,0),1))</f>
        <v/>
      </c>
      <c r="I551" s="1" t="str">
        <f>IF(D551="","",COUNTIF($H$2:H551,H551))</f>
        <v/>
      </c>
      <c r="J551" s="1" t="str">
        <f>IF(D551="","",VLOOKUP(D551,ENTRANTS!$A$1:$H$1000,4,0))</f>
        <v/>
      </c>
      <c r="K551" s="1" t="str">
        <f>IF(D551="","",COUNTIF($J$2:J551,J551))</f>
        <v/>
      </c>
      <c r="L551" t="str">
        <f>IF(D551="","",VLOOKUP(D551,ENTRANTS!$A$1:$H$1000,6,0))</f>
        <v/>
      </c>
      <c r="M551" s="99" t="str">
        <f t="shared" si="86"/>
        <v/>
      </c>
      <c r="N551" s="38"/>
      <c r="O551" s="5" t="str">
        <f t="shared" si="87"/>
        <v/>
      </c>
      <c r="P551" s="6" t="str">
        <f>IF(D551="","",COUNTIF($O$2:O551,O551))</f>
        <v/>
      </c>
      <c r="Q551" s="7" t="str">
        <f t="shared" si="90"/>
        <v/>
      </c>
      <c r="R551" s="42" t="str">
        <f>IF(AND(P551=4,H551="M",NOT(L551="Unattached")),SUMIF(O$2:O551,O551,I$2:I551),"")</f>
        <v/>
      </c>
      <c r="S551" s="7" t="str">
        <f t="shared" si="91"/>
        <v/>
      </c>
      <c r="T551" s="42" t="str">
        <f>IF(AND(P551=3,H551="F",NOT(L551="Unattached")),SUMIF(O$2:O551,O551,I$2:I551),"")</f>
        <v/>
      </c>
      <c r="U551" s="8" t="str">
        <f t="shared" si="84"/>
        <v/>
      </c>
      <c r="V551" s="8" t="str">
        <f t="shared" si="88"/>
        <v/>
      </c>
      <c r="W551" s="40" t="str">
        <f t="shared" si="85"/>
        <v xml:space="preserve"> </v>
      </c>
      <c r="X551" s="40" t="str">
        <f>IF(H551="M",IF(P551&lt;&gt;4,"",VLOOKUP(CONCATENATE(O551," ",(P551-3)),$W$2:AA551,5,0)),IF(P551&lt;&gt;3,"",VLOOKUP(CONCATENATE(O551," ",(P551-2)),$W$2:AA551,5,0)))</f>
        <v/>
      </c>
      <c r="Y551" s="40" t="str">
        <f>IF(H551="M",IF(P551&lt;&gt;4,"",VLOOKUP(CONCATENATE(O551," ",(P551-2)),$W$2:AA551,5,0)),IF(P551&lt;&gt;3,"",VLOOKUP(CONCATENATE(O551," ",(P551-1)),$W$2:AA551,5,0)))</f>
        <v/>
      </c>
      <c r="Z551" s="40" t="str">
        <f>IF(H551="M",IF(P551&lt;&gt;4,"",VLOOKUP(CONCATENATE(O551," ",(P551-1)),$W$2:AA551,5,0)),IF(P551&lt;&gt;3,"",VLOOKUP(CONCATENATE(O551," ",(P551)),$W$2:AA551,5,0)))</f>
        <v/>
      </c>
      <c r="AA551" s="40" t="str">
        <f t="shared" si="89"/>
        <v/>
      </c>
    </row>
    <row r="552" spans="1:27" x14ac:dyDescent="0.3">
      <c r="A552" s="78" t="str">
        <f t="shared" si="82"/>
        <v/>
      </c>
      <c r="B552" s="78" t="str">
        <f t="shared" si="83"/>
        <v/>
      </c>
      <c r="C552" s="1">
        <v>551</v>
      </c>
      <c r="E552" s="73"/>
      <c r="F552" t="str">
        <f>IF(D552="","",VLOOKUP(D552,ENTRANTS!$A$1:$H$1000,2,0))</f>
        <v/>
      </c>
      <c r="G552" t="str">
        <f>IF(D552="","",VLOOKUP(D552,ENTRANTS!$A$1:$H$1000,3,0))</f>
        <v/>
      </c>
      <c r="H552" s="1" t="str">
        <f>IF(D552="","",LEFT(VLOOKUP(D552,ENTRANTS!$A$1:$H$1000,5,0),1))</f>
        <v/>
      </c>
      <c r="I552" s="1" t="str">
        <f>IF(D552="","",COUNTIF($H$2:H552,H552))</f>
        <v/>
      </c>
      <c r="J552" s="1" t="str">
        <f>IF(D552="","",VLOOKUP(D552,ENTRANTS!$A$1:$H$1000,4,0))</f>
        <v/>
      </c>
      <c r="K552" s="1" t="str">
        <f>IF(D552="","",COUNTIF($J$2:J552,J552))</f>
        <v/>
      </c>
      <c r="L552" t="str">
        <f>IF(D552="","",VLOOKUP(D552,ENTRANTS!$A$1:$H$1000,6,0))</f>
        <v/>
      </c>
      <c r="M552" s="99" t="str">
        <f t="shared" si="86"/>
        <v/>
      </c>
      <c r="N552" s="38"/>
      <c r="O552" s="5" t="str">
        <f t="shared" si="87"/>
        <v/>
      </c>
      <c r="P552" s="6" t="str">
        <f>IF(D552="","",COUNTIF($O$2:O552,O552))</f>
        <v/>
      </c>
      <c r="Q552" s="7" t="str">
        <f t="shared" si="90"/>
        <v/>
      </c>
      <c r="R552" s="42" t="str">
        <f>IF(AND(P552=4,H552="M",NOT(L552="Unattached")),SUMIF(O$2:O552,O552,I$2:I552),"")</f>
        <v/>
      </c>
      <c r="S552" s="7" t="str">
        <f t="shared" si="91"/>
        <v/>
      </c>
      <c r="T552" s="42" t="str">
        <f>IF(AND(P552=3,H552="F",NOT(L552="Unattached")),SUMIF(O$2:O552,O552,I$2:I552),"")</f>
        <v/>
      </c>
      <c r="U552" s="8" t="str">
        <f t="shared" si="84"/>
        <v/>
      </c>
      <c r="V552" s="8" t="str">
        <f t="shared" si="88"/>
        <v/>
      </c>
      <c r="W552" s="40" t="str">
        <f t="shared" si="85"/>
        <v xml:space="preserve"> </v>
      </c>
      <c r="X552" s="40" t="str">
        <f>IF(H552="M",IF(P552&lt;&gt;4,"",VLOOKUP(CONCATENATE(O552," ",(P552-3)),$W$2:AA552,5,0)),IF(P552&lt;&gt;3,"",VLOOKUP(CONCATENATE(O552," ",(P552-2)),$W$2:AA552,5,0)))</f>
        <v/>
      </c>
      <c r="Y552" s="40" t="str">
        <f>IF(H552="M",IF(P552&lt;&gt;4,"",VLOOKUP(CONCATENATE(O552," ",(P552-2)),$W$2:AA552,5,0)),IF(P552&lt;&gt;3,"",VLOOKUP(CONCATENATE(O552," ",(P552-1)),$W$2:AA552,5,0)))</f>
        <v/>
      </c>
      <c r="Z552" s="40" t="str">
        <f>IF(H552="M",IF(P552&lt;&gt;4,"",VLOOKUP(CONCATENATE(O552," ",(P552-1)),$W$2:AA552,5,0)),IF(P552&lt;&gt;3,"",VLOOKUP(CONCATENATE(O552," ",(P552)),$W$2:AA552,5,0)))</f>
        <v/>
      </c>
      <c r="AA552" s="40" t="str">
        <f t="shared" si="89"/>
        <v/>
      </c>
    </row>
    <row r="553" spans="1:27" x14ac:dyDescent="0.3">
      <c r="A553" s="78" t="str">
        <f t="shared" si="82"/>
        <v/>
      </c>
      <c r="B553" s="78" t="str">
        <f t="shared" si="83"/>
        <v/>
      </c>
      <c r="C553" s="1">
        <v>552</v>
      </c>
      <c r="E553" s="73"/>
      <c r="F553" t="str">
        <f>IF(D553="","",VLOOKUP(D553,ENTRANTS!$A$1:$H$1000,2,0))</f>
        <v/>
      </c>
      <c r="G553" t="str">
        <f>IF(D553="","",VLOOKUP(D553,ENTRANTS!$A$1:$H$1000,3,0))</f>
        <v/>
      </c>
      <c r="H553" s="1" t="str">
        <f>IF(D553="","",LEFT(VLOOKUP(D553,ENTRANTS!$A$1:$H$1000,5,0),1))</f>
        <v/>
      </c>
      <c r="I553" s="1" t="str">
        <f>IF(D553="","",COUNTIF($H$2:H553,H553))</f>
        <v/>
      </c>
      <c r="J553" s="1" t="str">
        <f>IF(D553="","",VLOOKUP(D553,ENTRANTS!$A$1:$H$1000,4,0))</f>
        <v/>
      </c>
      <c r="K553" s="1" t="str">
        <f>IF(D553="","",COUNTIF($J$2:J553,J553))</f>
        <v/>
      </c>
      <c r="L553" t="str">
        <f>IF(D553="","",VLOOKUP(D553,ENTRANTS!$A$1:$H$1000,6,0))</f>
        <v/>
      </c>
      <c r="M553" s="99" t="str">
        <f t="shared" si="86"/>
        <v/>
      </c>
      <c r="N553" s="38"/>
      <c r="O553" s="5" t="str">
        <f t="shared" si="87"/>
        <v/>
      </c>
      <c r="P553" s="6" t="str">
        <f>IF(D553="","",COUNTIF($O$2:O553,O553))</f>
        <v/>
      </c>
      <c r="Q553" s="7" t="str">
        <f t="shared" si="90"/>
        <v/>
      </c>
      <c r="R553" s="42" t="str">
        <f>IF(AND(P553=4,H553="M",NOT(L553="Unattached")),SUMIF(O$2:O553,O553,I$2:I553),"")</f>
        <v/>
      </c>
      <c r="S553" s="7" t="str">
        <f t="shared" si="91"/>
        <v/>
      </c>
      <c r="T553" s="42" t="str">
        <f>IF(AND(P553=3,H553="F",NOT(L553="Unattached")),SUMIF(O$2:O553,O553,I$2:I553),"")</f>
        <v/>
      </c>
      <c r="U553" s="8" t="str">
        <f t="shared" si="84"/>
        <v/>
      </c>
      <c r="V553" s="8" t="str">
        <f t="shared" si="88"/>
        <v/>
      </c>
      <c r="W553" s="40" t="str">
        <f t="shared" si="85"/>
        <v xml:space="preserve"> </v>
      </c>
      <c r="X553" s="40" t="str">
        <f>IF(H553="M",IF(P553&lt;&gt;4,"",VLOOKUP(CONCATENATE(O553," ",(P553-3)),$W$2:AA553,5,0)),IF(P553&lt;&gt;3,"",VLOOKUP(CONCATENATE(O553," ",(P553-2)),$W$2:AA553,5,0)))</f>
        <v/>
      </c>
      <c r="Y553" s="40" t="str">
        <f>IF(H553="M",IF(P553&lt;&gt;4,"",VLOOKUP(CONCATENATE(O553," ",(P553-2)),$W$2:AA553,5,0)),IF(P553&lt;&gt;3,"",VLOOKUP(CONCATENATE(O553," ",(P553-1)),$W$2:AA553,5,0)))</f>
        <v/>
      </c>
      <c r="Z553" s="40" t="str">
        <f>IF(H553="M",IF(P553&lt;&gt;4,"",VLOOKUP(CONCATENATE(O553," ",(P553-1)),$W$2:AA553,5,0)),IF(P553&lt;&gt;3,"",VLOOKUP(CONCATENATE(O553," ",(P553)),$W$2:AA553,5,0)))</f>
        <v/>
      </c>
      <c r="AA553" s="40" t="str">
        <f t="shared" si="89"/>
        <v/>
      </c>
    </row>
    <row r="554" spans="1:27" x14ac:dyDescent="0.3">
      <c r="A554" s="78" t="str">
        <f t="shared" si="82"/>
        <v/>
      </c>
      <c r="B554" s="78" t="str">
        <f t="shared" si="83"/>
        <v/>
      </c>
      <c r="C554" s="1">
        <v>553</v>
      </c>
      <c r="E554" s="73"/>
      <c r="F554" t="str">
        <f>IF(D554="","",VLOOKUP(D554,ENTRANTS!$A$1:$H$1000,2,0))</f>
        <v/>
      </c>
      <c r="G554" t="str">
        <f>IF(D554="","",VLOOKUP(D554,ENTRANTS!$A$1:$H$1000,3,0))</f>
        <v/>
      </c>
      <c r="H554" s="1" t="str">
        <f>IF(D554="","",LEFT(VLOOKUP(D554,ENTRANTS!$A$1:$H$1000,5,0),1))</f>
        <v/>
      </c>
      <c r="I554" s="1" t="str">
        <f>IF(D554="","",COUNTIF($H$2:H554,H554))</f>
        <v/>
      </c>
      <c r="J554" s="1" t="str">
        <f>IF(D554="","",VLOOKUP(D554,ENTRANTS!$A$1:$H$1000,4,0))</f>
        <v/>
      </c>
      <c r="K554" s="1" t="str">
        <f>IF(D554="","",COUNTIF($J$2:J554,J554))</f>
        <v/>
      </c>
      <c r="L554" t="str">
        <f>IF(D554="","",VLOOKUP(D554,ENTRANTS!$A$1:$H$1000,6,0))</f>
        <v/>
      </c>
      <c r="M554" s="99" t="str">
        <f t="shared" si="86"/>
        <v/>
      </c>
      <c r="N554" s="38"/>
      <c r="O554" s="5" t="str">
        <f t="shared" si="87"/>
        <v/>
      </c>
      <c r="P554" s="6" t="str">
        <f>IF(D554="","",COUNTIF($O$2:O554,O554))</f>
        <v/>
      </c>
      <c r="Q554" s="7" t="str">
        <f t="shared" si="90"/>
        <v/>
      </c>
      <c r="R554" s="42" t="str">
        <f>IF(AND(P554=4,H554="M",NOT(L554="Unattached")),SUMIF(O$2:O554,O554,I$2:I554),"")</f>
        <v/>
      </c>
      <c r="S554" s="7" t="str">
        <f t="shared" si="91"/>
        <v/>
      </c>
      <c r="T554" s="42" t="str">
        <f>IF(AND(P554=3,H554="F",NOT(L554="Unattached")),SUMIF(O$2:O554,O554,I$2:I554),"")</f>
        <v/>
      </c>
      <c r="U554" s="8" t="str">
        <f t="shared" si="84"/>
        <v/>
      </c>
      <c r="V554" s="8" t="str">
        <f t="shared" si="88"/>
        <v/>
      </c>
      <c r="W554" s="40" t="str">
        <f t="shared" si="85"/>
        <v xml:space="preserve"> </v>
      </c>
      <c r="X554" s="40" t="str">
        <f>IF(H554="M",IF(P554&lt;&gt;4,"",VLOOKUP(CONCATENATE(O554," ",(P554-3)),$W$2:AA554,5,0)),IF(P554&lt;&gt;3,"",VLOOKUP(CONCATENATE(O554," ",(P554-2)),$W$2:AA554,5,0)))</f>
        <v/>
      </c>
      <c r="Y554" s="40" t="str">
        <f>IF(H554="M",IF(P554&lt;&gt;4,"",VLOOKUP(CONCATENATE(O554," ",(P554-2)),$W$2:AA554,5,0)),IF(P554&lt;&gt;3,"",VLOOKUP(CONCATENATE(O554," ",(P554-1)),$W$2:AA554,5,0)))</f>
        <v/>
      </c>
      <c r="Z554" s="40" t="str">
        <f>IF(H554="M",IF(P554&lt;&gt;4,"",VLOOKUP(CONCATENATE(O554," ",(P554-1)),$W$2:AA554,5,0)),IF(P554&lt;&gt;3,"",VLOOKUP(CONCATENATE(O554," ",(P554)),$W$2:AA554,5,0)))</f>
        <v/>
      </c>
      <c r="AA554" s="40" t="str">
        <f t="shared" si="89"/>
        <v/>
      </c>
    </row>
    <row r="555" spans="1:27" x14ac:dyDescent="0.3">
      <c r="A555" s="78" t="str">
        <f t="shared" si="82"/>
        <v/>
      </c>
      <c r="B555" s="78" t="str">
        <f t="shared" si="83"/>
        <v/>
      </c>
      <c r="C555" s="1">
        <v>554</v>
      </c>
      <c r="E555" s="73"/>
      <c r="F555" t="str">
        <f>IF(D555="","",VLOOKUP(D555,ENTRANTS!$A$1:$H$1000,2,0))</f>
        <v/>
      </c>
      <c r="G555" t="str">
        <f>IF(D555="","",VLOOKUP(D555,ENTRANTS!$A$1:$H$1000,3,0))</f>
        <v/>
      </c>
      <c r="H555" s="1" t="str">
        <f>IF(D555="","",LEFT(VLOOKUP(D555,ENTRANTS!$A$1:$H$1000,5,0),1))</f>
        <v/>
      </c>
      <c r="I555" s="1" t="str">
        <f>IF(D555="","",COUNTIF($H$2:H555,H555))</f>
        <v/>
      </c>
      <c r="J555" s="1" t="str">
        <f>IF(D555="","",VLOOKUP(D555,ENTRANTS!$A$1:$H$1000,4,0))</f>
        <v/>
      </c>
      <c r="K555" s="1" t="str">
        <f>IF(D555="","",COUNTIF($J$2:J555,J555))</f>
        <v/>
      </c>
      <c r="L555" t="str">
        <f>IF(D555="","",VLOOKUP(D555,ENTRANTS!$A$1:$H$1000,6,0))</f>
        <v/>
      </c>
      <c r="M555" s="99" t="str">
        <f t="shared" si="86"/>
        <v/>
      </c>
      <c r="N555" s="38"/>
      <c r="O555" s="5" t="str">
        <f t="shared" si="87"/>
        <v/>
      </c>
      <c r="P555" s="6" t="str">
        <f>IF(D555="","",COUNTIF($O$2:O555,O555))</f>
        <v/>
      </c>
      <c r="Q555" s="7" t="str">
        <f t="shared" si="90"/>
        <v/>
      </c>
      <c r="R555" s="42" t="str">
        <f>IF(AND(P555=4,H555="M",NOT(L555="Unattached")),SUMIF(O$2:O555,O555,I$2:I555),"")</f>
        <v/>
      </c>
      <c r="S555" s="7" t="str">
        <f t="shared" si="91"/>
        <v/>
      </c>
      <c r="T555" s="42" t="str">
        <f>IF(AND(P555=3,H555="F",NOT(L555="Unattached")),SUMIF(O$2:O555,O555,I$2:I555),"")</f>
        <v/>
      </c>
      <c r="U555" s="8" t="str">
        <f t="shared" si="84"/>
        <v/>
      </c>
      <c r="V555" s="8" t="str">
        <f t="shared" si="88"/>
        <v/>
      </c>
      <c r="W555" s="40" t="str">
        <f t="shared" si="85"/>
        <v xml:space="preserve"> </v>
      </c>
      <c r="X555" s="40" t="str">
        <f>IF(H555="M",IF(P555&lt;&gt;4,"",VLOOKUP(CONCATENATE(O555," ",(P555-3)),$W$2:AA555,5,0)),IF(P555&lt;&gt;3,"",VLOOKUP(CONCATENATE(O555," ",(P555-2)),$W$2:AA555,5,0)))</f>
        <v/>
      </c>
      <c r="Y555" s="40" t="str">
        <f>IF(H555="M",IF(P555&lt;&gt;4,"",VLOOKUP(CONCATENATE(O555," ",(P555-2)),$W$2:AA555,5,0)),IF(P555&lt;&gt;3,"",VLOOKUP(CONCATENATE(O555," ",(P555-1)),$W$2:AA555,5,0)))</f>
        <v/>
      </c>
      <c r="Z555" s="40" t="str">
        <f>IF(H555="M",IF(P555&lt;&gt;4,"",VLOOKUP(CONCATENATE(O555," ",(P555-1)),$W$2:AA555,5,0)),IF(P555&lt;&gt;3,"",VLOOKUP(CONCATENATE(O555," ",(P555)),$W$2:AA555,5,0)))</f>
        <v/>
      </c>
      <c r="AA555" s="40" t="str">
        <f t="shared" si="89"/>
        <v/>
      </c>
    </row>
    <row r="556" spans="1:27" x14ac:dyDescent="0.3">
      <c r="A556" s="78" t="str">
        <f t="shared" si="82"/>
        <v/>
      </c>
      <c r="B556" s="78" t="str">
        <f t="shared" si="83"/>
        <v/>
      </c>
      <c r="C556" s="1">
        <v>555</v>
      </c>
      <c r="E556" s="73"/>
      <c r="F556" t="str">
        <f>IF(D556="","",VLOOKUP(D556,ENTRANTS!$A$1:$H$1000,2,0))</f>
        <v/>
      </c>
      <c r="G556" t="str">
        <f>IF(D556="","",VLOOKUP(D556,ENTRANTS!$A$1:$H$1000,3,0))</f>
        <v/>
      </c>
      <c r="H556" s="1" t="str">
        <f>IF(D556="","",LEFT(VLOOKUP(D556,ENTRANTS!$A$1:$H$1000,5,0),1))</f>
        <v/>
      </c>
      <c r="I556" s="1" t="str">
        <f>IF(D556="","",COUNTIF($H$2:H556,H556))</f>
        <v/>
      </c>
      <c r="J556" s="1" t="str">
        <f>IF(D556="","",VLOOKUP(D556,ENTRANTS!$A$1:$H$1000,4,0))</f>
        <v/>
      </c>
      <c r="K556" s="1" t="str">
        <f>IF(D556="","",COUNTIF($J$2:J556,J556))</f>
        <v/>
      </c>
      <c r="L556" t="str">
        <f>IF(D556="","",VLOOKUP(D556,ENTRANTS!$A$1:$H$1000,6,0))</f>
        <v/>
      </c>
      <c r="M556" s="99" t="str">
        <f t="shared" si="86"/>
        <v/>
      </c>
      <c r="N556" s="38"/>
      <c r="O556" s="5" t="str">
        <f t="shared" si="87"/>
        <v/>
      </c>
      <c r="P556" s="6" t="str">
        <f>IF(D556="","",COUNTIF($O$2:O556,O556))</f>
        <v/>
      </c>
      <c r="Q556" s="7" t="str">
        <f t="shared" si="90"/>
        <v/>
      </c>
      <c r="R556" s="42" t="str">
        <f>IF(AND(P556=4,H556="M",NOT(L556="Unattached")),SUMIF(O$2:O556,O556,I$2:I556),"")</f>
        <v/>
      </c>
      <c r="S556" s="7" t="str">
        <f t="shared" si="91"/>
        <v/>
      </c>
      <c r="T556" s="42" t="str">
        <f>IF(AND(P556=3,H556="F",NOT(L556="Unattached")),SUMIF(O$2:O556,O556,I$2:I556),"")</f>
        <v/>
      </c>
      <c r="U556" s="8" t="str">
        <f t="shared" si="84"/>
        <v/>
      </c>
      <c r="V556" s="8" t="str">
        <f t="shared" si="88"/>
        <v/>
      </c>
      <c r="W556" s="40" t="str">
        <f t="shared" si="85"/>
        <v xml:space="preserve"> </v>
      </c>
      <c r="X556" s="40" t="str">
        <f>IF(H556="M",IF(P556&lt;&gt;4,"",VLOOKUP(CONCATENATE(O556," ",(P556-3)),$W$2:AA556,5,0)),IF(P556&lt;&gt;3,"",VLOOKUP(CONCATENATE(O556," ",(P556-2)),$W$2:AA556,5,0)))</f>
        <v/>
      </c>
      <c r="Y556" s="40" t="str">
        <f>IF(H556="M",IF(P556&lt;&gt;4,"",VLOOKUP(CONCATENATE(O556," ",(P556-2)),$W$2:AA556,5,0)),IF(P556&lt;&gt;3,"",VLOOKUP(CONCATENATE(O556," ",(P556-1)),$W$2:AA556,5,0)))</f>
        <v/>
      </c>
      <c r="Z556" s="40" t="str">
        <f>IF(H556="M",IF(P556&lt;&gt;4,"",VLOOKUP(CONCATENATE(O556," ",(P556-1)),$W$2:AA556,5,0)),IF(P556&lt;&gt;3,"",VLOOKUP(CONCATENATE(O556," ",(P556)),$W$2:AA556,5,0)))</f>
        <v/>
      </c>
      <c r="AA556" s="40" t="str">
        <f t="shared" si="89"/>
        <v/>
      </c>
    </row>
    <row r="557" spans="1:27" x14ac:dyDescent="0.3">
      <c r="A557" s="78" t="str">
        <f t="shared" si="82"/>
        <v/>
      </c>
      <c r="B557" s="78" t="str">
        <f t="shared" si="83"/>
        <v/>
      </c>
      <c r="C557" s="1">
        <v>556</v>
      </c>
      <c r="E557" s="73"/>
      <c r="F557" t="str">
        <f>IF(D557="","",VLOOKUP(D557,ENTRANTS!$A$1:$H$1000,2,0))</f>
        <v/>
      </c>
      <c r="G557" t="str">
        <f>IF(D557="","",VLOOKUP(D557,ENTRANTS!$A$1:$H$1000,3,0))</f>
        <v/>
      </c>
      <c r="H557" s="1" t="str">
        <f>IF(D557="","",LEFT(VLOOKUP(D557,ENTRANTS!$A$1:$H$1000,5,0),1))</f>
        <v/>
      </c>
      <c r="I557" s="1" t="str">
        <f>IF(D557="","",COUNTIF($H$2:H557,H557))</f>
        <v/>
      </c>
      <c r="J557" s="1" t="str">
        <f>IF(D557="","",VLOOKUP(D557,ENTRANTS!$A$1:$H$1000,4,0))</f>
        <v/>
      </c>
      <c r="K557" s="1" t="str">
        <f>IF(D557="","",COUNTIF($J$2:J557,J557))</f>
        <v/>
      </c>
      <c r="L557" t="str">
        <f>IF(D557="","",VLOOKUP(D557,ENTRANTS!$A$1:$H$1000,6,0))</f>
        <v/>
      </c>
      <c r="M557" s="99" t="str">
        <f t="shared" si="86"/>
        <v/>
      </c>
      <c r="N557" s="38"/>
      <c r="O557" s="5" t="str">
        <f t="shared" si="87"/>
        <v/>
      </c>
      <c r="P557" s="6" t="str">
        <f>IF(D557="","",COUNTIF($O$2:O557,O557))</f>
        <v/>
      </c>
      <c r="Q557" s="7" t="str">
        <f t="shared" si="90"/>
        <v/>
      </c>
      <c r="R557" s="42" t="str">
        <f>IF(AND(P557=4,H557="M",NOT(L557="Unattached")),SUMIF(O$2:O557,O557,I$2:I557),"")</f>
        <v/>
      </c>
      <c r="S557" s="7" t="str">
        <f t="shared" si="91"/>
        <v/>
      </c>
      <c r="T557" s="42" t="str">
        <f>IF(AND(P557=3,H557="F",NOT(L557="Unattached")),SUMIF(O$2:O557,O557,I$2:I557),"")</f>
        <v/>
      </c>
      <c r="U557" s="8" t="str">
        <f t="shared" si="84"/>
        <v/>
      </c>
      <c r="V557" s="8" t="str">
        <f t="shared" si="88"/>
        <v/>
      </c>
      <c r="W557" s="40" t="str">
        <f t="shared" si="85"/>
        <v xml:space="preserve"> </v>
      </c>
      <c r="X557" s="40" t="str">
        <f>IF(H557="M",IF(P557&lt;&gt;4,"",VLOOKUP(CONCATENATE(O557," ",(P557-3)),$W$2:AA557,5,0)),IF(P557&lt;&gt;3,"",VLOOKUP(CONCATENATE(O557," ",(P557-2)),$W$2:AA557,5,0)))</f>
        <v/>
      </c>
      <c r="Y557" s="40" t="str">
        <f>IF(H557="M",IF(P557&lt;&gt;4,"",VLOOKUP(CONCATENATE(O557," ",(P557-2)),$W$2:AA557,5,0)),IF(P557&lt;&gt;3,"",VLOOKUP(CONCATENATE(O557," ",(P557-1)),$W$2:AA557,5,0)))</f>
        <v/>
      </c>
      <c r="Z557" s="40" t="str">
        <f>IF(H557="M",IF(P557&lt;&gt;4,"",VLOOKUP(CONCATENATE(O557," ",(P557-1)),$W$2:AA557,5,0)),IF(P557&lt;&gt;3,"",VLOOKUP(CONCATENATE(O557," ",(P557)),$W$2:AA557,5,0)))</f>
        <v/>
      </c>
      <c r="AA557" s="40" t="str">
        <f t="shared" si="89"/>
        <v/>
      </c>
    </row>
    <row r="558" spans="1:27" x14ac:dyDescent="0.3">
      <c r="A558" s="78" t="str">
        <f t="shared" si="82"/>
        <v/>
      </c>
      <c r="B558" s="78" t="str">
        <f t="shared" si="83"/>
        <v/>
      </c>
      <c r="C558" s="1">
        <v>557</v>
      </c>
      <c r="E558" s="73"/>
      <c r="F558" t="str">
        <f>IF(D558="","",VLOOKUP(D558,ENTRANTS!$A$1:$H$1000,2,0))</f>
        <v/>
      </c>
      <c r="G558" t="str">
        <f>IF(D558="","",VLOOKUP(D558,ENTRANTS!$A$1:$H$1000,3,0))</f>
        <v/>
      </c>
      <c r="H558" s="1" t="str">
        <f>IF(D558="","",LEFT(VLOOKUP(D558,ENTRANTS!$A$1:$H$1000,5,0),1))</f>
        <v/>
      </c>
      <c r="I558" s="1" t="str">
        <f>IF(D558="","",COUNTIF($H$2:H558,H558))</f>
        <v/>
      </c>
      <c r="J558" s="1" t="str">
        <f>IF(D558="","",VLOOKUP(D558,ENTRANTS!$A$1:$H$1000,4,0))</f>
        <v/>
      </c>
      <c r="K558" s="1" t="str">
        <f>IF(D558="","",COUNTIF($J$2:J558,J558))</f>
        <v/>
      </c>
      <c r="L558" t="str">
        <f>IF(D558="","",VLOOKUP(D558,ENTRANTS!$A$1:$H$1000,6,0))</f>
        <v/>
      </c>
      <c r="M558" s="99" t="str">
        <f t="shared" si="86"/>
        <v/>
      </c>
      <c r="N558" s="38"/>
      <c r="O558" s="5" t="str">
        <f t="shared" si="87"/>
        <v/>
      </c>
      <c r="P558" s="6" t="str">
        <f>IF(D558="","",COUNTIF($O$2:O558,O558))</f>
        <v/>
      </c>
      <c r="Q558" s="7" t="str">
        <f t="shared" si="90"/>
        <v/>
      </c>
      <c r="R558" s="42" t="str">
        <f>IF(AND(P558=4,H558="M",NOT(L558="Unattached")),SUMIF(O$2:O558,O558,I$2:I558),"")</f>
        <v/>
      </c>
      <c r="S558" s="7" t="str">
        <f t="shared" si="91"/>
        <v/>
      </c>
      <c r="T558" s="42" t="str">
        <f>IF(AND(P558=3,H558="F",NOT(L558="Unattached")),SUMIF(O$2:O558,O558,I$2:I558),"")</f>
        <v/>
      </c>
      <c r="U558" s="8" t="str">
        <f t="shared" si="84"/>
        <v/>
      </c>
      <c r="V558" s="8" t="str">
        <f t="shared" si="88"/>
        <v/>
      </c>
      <c r="W558" s="40" t="str">
        <f t="shared" si="85"/>
        <v xml:space="preserve"> </v>
      </c>
      <c r="X558" s="40" t="str">
        <f>IF(H558="M",IF(P558&lt;&gt;4,"",VLOOKUP(CONCATENATE(O558," ",(P558-3)),$W$2:AA558,5,0)),IF(P558&lt;&gt;3,"",VLOOKUP(CONCATENATE(O558," ",(P558-2)),$W$2:AA558,5,0)))</f>
        <v/>
      </c>
      <c r="Y558" s="40" t="str">
        <f>IF(H558="M",IF(P558&lt;&gt;4,"",VLOOKUP(CONCATENATE(O558," ",(P558-2)),$W$2:AA558,5,0)),IF(P558&lt;&gt;3,"",VLOOKUP(CONCATENATE(O558," ",(P558-1)),$W$2:AA558,5,0)))</f>
        <v/>
      </c>
      <c r="Z558" s="40" t="str">
        <f>IF(H558="M",IF(P558&lt;&gt;4,"",VLOOKUP(CONCATENATE(O558," ",(P558-1)),$W$2:AA558,5,0)),IF(P558&lt;&gt;3,"",VLOOKUP(CONCATENATE(O558," ",(P558)),$W$2:AA558,5,0)))</f>
        <v/>
      </c>
      <c r="AA558" s="40" t="str">
        <f t="shared" si="89"/>
        <v/>
      </c>
    </row>
    <row r="559" spans="1:27" x14ac:dyDescent="0.3">
      <c r="A559" s="78" t="str">
        <f t="shared" si="82"/>
        <v/>
      </c>
      <c r="B559" s="78" t="str">
        <f t="shared" si="83"/>
        <v/>
      </c>
      <c r="C559" s="1">
        <v>558</v>
      </c>
      <c r="E559" s="73"/>
      <c r="F559" t="str">
        <f>IF(D559="","",VLOOKUP(D559,ENTRANTS!$A$1:$H$1000,2,0))</f>
        <v/>
      </c>
      <c r="G559" t="str">
        <f>IF(D559="","",VLOOKUP(D559,ENTRANTS!$A$1:$H$1000,3,0))</f>
        <v/>
      </c>
      <c r="H559" s="1" t="str">
        <f>IF(D559="","",LEFT(VLOOKUP(D559,ENTRANTS!$A$1:$H$1000,5,0),1))</f>
        <v/>
      </c>
      <c r="I559" s="1" t="str">
        <f>IF(D559="","",COUNTIF($H$2:H559,H559))</f>
        <v/>
      </c>
      <c r="J559" s="1" t="str">
        <f>IF(D559="","",VLOOKUP(D559,ENTRANTS!$A$1:$H$1000,4,0))</f>
        <v/>
      </c>
      <c r="K559" s="1" t="str">
        <f>IF(D559="","",COUNTIF($J$2:J559,J559))</f>
        <v/>
      </c>
      <c r="L559" t="str">
        <f>IF(D559="","",VLOOKUP(D559,ENTRANTS!$A$1:$H$1000,6,0))</f>
        <v/>
      </c>
      <c r="M559" s="99" t="str">
        <f t="shared" si="86"/>
        <v/>
      </c>
      <c r="N559" s="38"/>
      <c r="O559" s="5" t="str">
        <f t="shared" si="87"/>
        <v/>
      </c>
      <c r="P559" s="6" t="str">
        <f>IF(D559="","",COUNTIF($O$2:O559,O559))</f>
        <v/>
      </c>
      <c r="Q559" s="7" t="str">
        <f t="shared" si="90"/>
        <v/>
      </c>
      <c r="R559" s="42" t="str">
        <f>IF(AND(P559=4,H559="M",NOT(L559="Unattached")),SUMIF(O$2:O559,O559,I$2:I559),"")</f>
        <v/>
      </c>
      <c r="S559" s="7" t="str">
        <f t="shared" si="91"/>
        <v/>
      </c>
      <c r="T559" s="42" t="str">
        <f>IF(AND(P559=3,H559="F",NOT(L559="Unattached")),SUMIF(O$2:O559,O559,I$2:I559),"")</f>
        <v/>
      </c>
      <c r="U559" s="8" t="str">
        <f t="shared" si="84"/>
        <v/>
      </c>
      <c r="V559" s="8" t="str">
        <f t="shared" si="88"/>
        <v/>
      </c>
      <c r="W559" s="40" t="str">
        <f t="shared" si="85"/>
        <v xml:space="preserve"> </v>
      </c>
      <c r="X559" s="40" t="str">
        <f>IF(H559="M",IF(P559&lt;&gt;4,"",VLOOKUP(CONCATENATE(O559," ",(P559-3)),$W$2:AA559,5,0)),IF(P559&lt;&gt;3,"",VLOOKUP(CONCATENATE(O559," ",(P559-2)),$W$2:AA559,5,0)))</f>
        <v/>
      </c>
      <c r="Y559" s="40" t="str">
        <f>IF(H559="M",IF(P559&lt;&gt;4,"",VLOOKUP(CONCATENATE(O559," ",(P559-2)),$W$2:AA559,5,0)),IF(P559&lt;&gt;3,"",VLOOKUP(CONCATENATE(O559," ",(P559-1)),$W$2:AA559,5,0)))</f>
        <v/>
      </c>
      <c r="Z559" s="40" t="str">
        <f>IF(H559="M",IF(P559&lt;&gt;4,"",VLOOKUP(CONCATENATE(O559," ",(P559-1)),$W$2:AA559,5,0)),IF(P559&lt;&gt;3,"",VLOOKUP(CONCATENATE(O559," ",(P559)),$W$2:AA559,5,0)))</f>
        <v/>
      </c>
      <c r="AA559" s="40" t="str">
        <f t="shared" si="89"/>
        <v/>
      </c>
    </row>
    <row r="560" spans="1:27" x14ac:dyDescent="0.3">
      <c r="A560" s="78" t="str">
        <f t="shared" si="82"/>
        <v/>
      </c>
      <c r="B560" s="78" t="str">
        <f t="shared" si="83"/>
        <v/>
      </c>
      <c r="C560" s="1">
        <v>559</v>
      </c>
      <c r="E560" s="73"/>
      <c r="F560" t="str">
        <f>IF(D560="","",VLOOKUP(D560,ENTRANTS!$A$1:$H$1000,2,0))</f>
        <v/>
      </c>
      <c r="G560" t="str">
        <f>IF(D560="","",VLOOKUP(D560,ENTRANTS!$A$1:$H$1000,3,0))</f>
        <v/>
      </c>
      <c r="H560" s="1" t="str">
        <f>IF(D560="","",LEFT(VLOOKUP(D560,ENTRANTS!$A$1:$H$1000,5,0),1))</f>
        <v/>
      </c>
      <c r="I560" s="1" t="str">
        <f>IF(D560="","",COUNTIF($H$2:H560,H560))</f>
        <v/>
      </c>
      <c r="J560" s="1" t="str">
        <f>IF(D560="","",VLOOKUP(D560,ENTRANTS!$A$1:$H$1000,4,0))</f>
        <v/>
      </c>
      <c r="K560" s="1" t="str">
        <f>IF(D560="","",COUNTIF($J$2:J560,J560))</f>
        <v/>
      </c>
      <c r="L560" t="str">
        <f>IF(D560="","",VLOOKUP(D560,ENTRANTS!$A$1:$H$1000,6,0))</f>
        <v/>
      </c>
      <c r="M560" s="99" t="str">
        <f t="shared" si="86"/>
        <v/>
      </c>
      <c r="N560" s="38"/>
      <c r="O560" s="5" t="str">
        <f t="shared" si="87"/>
        <v/>
      </c>
      <c r="P560" s="6" t="str">
        <f>IF(D560="","",COUNTIF($O$2:O560,O560))</f>
        <v/>
      </c>
      <c r="Q560" s="7" t="str">
        <f t="shared" si="90"/>
        <v/>
      </c>
      <c r="R560" s="42" t="str">
        <f>IF(AND(P560=4,H560="M",NOT(L560="Unattached")),SUMIF(O$2:O560,O560,I$2:I560),"")</f>
        <v/>
      </c>
      <c r="S560" s="7" t="str">
        <f t="shared" si="91"/>
        <v/>
      </c>
      <c r="T560" s="42" t="str">
        <f>IF(AND(P560=3,H560="F",NOT(L560="Unattached")),SUMIF(O$2:O560,O560,I$2:I560),"")</f>
        <v/>
      </c>
      <c r="U560" s="8" t="str">
        <f t="shared" si="84"/>
        <v/>
      </c>
      <c r="V560" s="8" t="str">
        <f t="shared" si="88"/>
        <v/>
      </c>
      <c r="W560" s="40" t="str">
        <f t="shared" si="85"/>
        <v xml:space="preserve"> </v>
      </c>
      <c r="X560" s="40" t="str">
        <f>IF(H560="M",IF(P560&lt;&gt;4,"",VLOOKUP(CONCATENATE(O560," ",(P560-3)),$W$2:AA560,5,0)),IF(P560&lt;&gt;3,"",VLOOKUP(CONCATENATE(O560," ",(P560-2)),$W$2:AA560,5,0)))</f>
        <v/>
      </c>
      <c r="Y560" s="40" t="str">
        <f>IF(H560="M",IF(P560&lt;&gt;4,"",VLOOKUP(CONCATENATE(O560," ",(P560-2)),$W$2:AA560,5,0)),IF(P560&lt;&gt;3,"",VLOOKUP(CONCATENATE(O560," ",(P560-1)),$W$2:AA560,5,0)))</f>
        <v/>
      </c>
      <c r="Z560" s="40" t="str">
        <f>IF(H560="M",IF(P560&lt;&gt;4,"",VLOOKUP(CONCATENATE(O560," ",(P560-1)),$W$2:AA560,5,0)),IF(P560&lt;&gt;3,"",VLOOKUP(CONCATENATE(O560," ",(P560)),$W$2:AA560,5,0)))</f>
        <v/>
      </c>
      <c r="AA560" s="40" t="str">
        <f t="shared" si="89"/>
        <v/>
      </c>
    </row>
    <row r="561" spans="1:27" x14ac:dyDescent="0.3">
      <c r="A561" s="78" t="str">
        <f t="shared" si="82"/>
        <v/>
      </c>
      <c r="B561" s="78" t="str">
        <f t="shared" si="83"/>
        <v/>
      </c>
      <c r="C561" s="1">
        <v>560</v>
      </c>
      <c r="E561" s="73"/>
      <c r="F561" t="str">
        <f>IF(D561="","",VLOOKUP(D561,ENTRANTS!$A$1:$H$1000,2,0))</f>
        <v/>
      </c>
      <c r="G561" t="str">
        <f>IF(D561="","",VLOOKUP(D561,ENTRANTS!$A$1:$H$1000,3,0))</f>
        <v/>
      </c>
      <c r="H561" s="1" t="str">
        <f>IF(D561="","",LEFT(VLOOKUP(D561,ENTRANTS!$A$1:$H$1000,5,0),1))</f>
        <v/>
      </c>
      <c r="I561" s="1" t="str">
        <f>IF(D561="","",COUNTIF($H$2:H561,H561))</f>
        <v/>
      </c>
      <c r="J561" s="1" t="str">
        <f>IF(D561="","",VLOOKUP(D561,ENTRANTS!$A$1:$H$1000,4,0))</f>
        <v/>
      </c>
      <c r="K561" s="1" t="str">
        <f>IF(D561="","",COUNTIF($J$2:J561,J561))</f>
        <v/>
      </c>
      <c r="L561" t="str">
        <f>IF(D561="","",VLOOKUP(D561,ENTRANTS!$A$1:$H$1000,6,0))</f>
        <v/>
      </c>
      <c r="M561" s="99" t="str">
        <f t="shared" si="86"/>
        <v/>
      </c>
      <c r="N561" s="38"/>
      <c r="O561" s="5" t="str">
        <f t="shared" si="87"/>
        <v/>
      </c>
      <c r="P561" s="6" t="str">
        <f>IF(D561="","",COUNTIF($O$2:O561,O561))</f>
        <v/>
      </c>
      <c r="Q561" s="7" t="str">
        <f t="shared" si="90"/>
        <v/>
      </c>
      <c r="R561" s="42" t="str">
        <f>IF(AND(P561=4,H561="M",NOT(L561="Unattached")),SUMIF(O$2:O561,O561,I$2:I561),"")</f>
        <v/>
      </c>
      <c r="S561" s="7" t="str">
        <f t="shared" si="91"/>
        <v/>
      </c>
      <c r="T561" s="42" t="str">
        <f>IF(AND(P561=3,H561="F",NOT(L561="Unattached")),SUMIF(O$2:O561,O561,I$2:I561),"")</f>
        <v/>
      </c>
      <c r="U561" s="8" t="str">
        <f t="shared" si="84"/>
        <v/>
      </c>
      <c r="V561" s="8" t="str">
        <f t="shared" si="88"/>
        <v/>
      </c>
      <c r="W561" s="40" t="str">
        <f t="shared" si="85"/>
        <v xml:space="preserve"> </v>
      </c>
      <c r="X561" s="40" t="str">
        <f>IF(H561="M",IF(P561&lt;&gt;4,"",VLOOKUP(CONCATENATE(O561," ",(P561-3)),$W$2:AA561,5,0)),IF(P561&lt;&gt;3,"",VLOOKUP(CONCATENATE(O561," ",(P561-2)),$W$2:AA561,5,0)))</f>
        <v/>
      </c>
      <c r="Y561" s="40" t="str">
        <f>IF(H561="M",IF(P561&lt;&gt;4,"",VLOOKUP(CONCATENATE(O561," ",(P561-2)),$W$2:AA561,5,0)),IF(P561&lt;&gt;3,"",VLOOKUP(CONCATENATE(O561," ",(P561-1)),$W$2:AA561,5,0)))</f>
        <v/>
      </c>
      <c r="Z561" s="40" t="str">
        <f>IF(H561="M",IF(P561&lt;&gt;4,"",VLOOKUP(CONCATENATE(O561," ",(P561-1)),$W$2:AA561,5,0)),IF(P561&lt;&gt;3,"",VLOOKUP(CONCATENATE(O561," ",(P561)),$W$2:AA561,5,0)))</f>
        <v/>
      </c>
      <c r="AA561" s="40" t="str">
        <f t="shared" si="89"/>
        <v/>
      </c>
    </row>
    <row r="562" spans="1:27" x14ac:dyDescent="0.3">
      <c r="A562" s="78" t="str">
        <f t="shared" si="82"/>
        <v/>
      </c>
      <c r="B562" s="78" t="str">
        <f t="shared" si="83"/>
        <v/>
      </c>
      <c r="C562" s="1">
        <v>561</v>
      </c>
      <c r="E562" s="73"/>
      <c r="F562" t="str">
        <f>IF(D562="","",VLOOKUP(D562,ENTRANTS!$A$1:$H$1000,2,0))</f>
        <v/>
      </c>
      <c r="G562" t="str">
        <f>IF(D562="","",VLOOKUP(D562,ENTRANTS!$A$1:$H$1000,3,0))</f>
        <v/>
      </c>
      <c r="H562" s="1" t="str">
        <f>IF(D562="","",LEFT(VLOOKUP(D562,ENTRANTS!$A$1:$H$1000,5,0),1))</f>
        <v/>
      </c>
      <c r="I562" s="1" t="str">
        <f>IF(D562="","",COUNTIF($H$2:H562,H562))</f>
        <v/>
      </c>
      <c r="J562" s="1" t="str">
        <f>IF(D562="","",VLOOKUP(D562,ENTRANTS!$A$1:$H$1000,4,0))</f>
        <v/>
      </c>
      <c r="K562" s="1" t="str">
        <f>IF(D562="","",COUNTIF($J$2:J562,J562))</f>
        <v/>
      </c>
      <c r="L562" t="str">
        <f>IF(D562="","",VLOOKUP(D562,ENTRANTS!$A$1:$H$1000,6,0))</f>
        <v/>
      </c>
      <c r="M562" s="99" t="str">
        <f t="shared" si="86"/>
        <v/>
      </c>
      <c r="N562" s="38"/>
      <c r="O562" s="5" t="str">
        <f t="shared" si="87"/>
        <v/>
      </c>
      <c r="P562" s="6" t="str">
        <f>IF(D562="","",COUNTIF($O$2:O562,O562))</f>
        <v/>
      </c>
      <c r="Q562" s="7" t="str">
        <f t="shared" si="90"/>
        <v/>
      </c>
      <c r="R562" s="42" t="str">
        <f>IF(AND(P562=4,H562="M",NOT(L562="Unattached")),SUMIF(O$2:O562,O562,I$2:I562),"")</f>
        <v/>
      </c>
      <c r="S562" s="7" t="str">
        <f t="shared" si="91"/>
        <v/>
      </c>
      <c r="T562" s="42" t="str">
        <f>IF(AND(P562=3,H562="F",NOT(L562="Unattached")),SUMIF(O$2:O562,O562,I$2:I562),"")</f>
        <v/>
      </c>
      <c r="U562" s="8" t="str">
        <f t="shared" si="84"/>
        <v/>
      </c>
      <c r="V562" s="8" t="str">
        <f t="shared" si="88"/>
        <v/>
      </c>
      <c r="W562" s="40" t="str">
        <f t="shared" si="85"/>
        <v xml:space="preserve"> </v>
      </c>
      <c r="X562" s="40" t="str">
        <f>IF(H562="M",IF(P562&lt;&gt;4,"",VLOOKUP(CONCATENATE(O562," ",(P562-3)),$W$2:AA562,5,0)),IF(P562&lt;&gt;3,"",VLOOKUP(CONCATENATE(O562," ",(P562-2)),$W$2:AA562,5,0)))</f>
        <v/>
      </c>
      <c r="Y562" s="40" t="str">
        <f>IF(H562="M",IF(P562&lt;&gt;4,"",VLOOKUP(CONCATENATE(O562," ",(P562-2)),$W$2:AA562,5,0)),IF(P562&lt;&gt;3,"",VLOOKUP(CONCATENATE(O562," ",(P562-1)),$W$2:AA562,5,0)))</f>
        <v/>
      </c>
      <c r="Z562" s="40" t="str">
        <f>IF(H562="M",IF(P562&lt;&gt;4,"",VLOOKUP(CONCATENATE(O562," ",(P562-1)),$W$2:AA562,5,0)),IF(P562&lt;&gt;3,"",VLOOKUP(CONCATENATE(O562," ",(P562)),$W$2:AA562,5,0)))</f>
        <v/>
      </c>
      <c r="AA562" s="40" t="str">
        <f t="shared" si="89"/>
        <v/>
      </c>
    </row>
    <row r="563" spans="1:27" x14ac:dyDescent="0.3">
      <c r="A563" s="78" t="str">
        <f t="shared" si="82"/>
        <v/>
      </c>
      <c r="B563" s="78" t="str">
        <f t="shared" si="83"/>
        <v/>
      </c>
      <c r="C563" s="1">
        <v>562</v>
      </c>
      <c r="E563" s="73"/>
      <c r="F563" t="str">
        <f>IF(D563="","",VLOOKUP(D563,ENTRANTS!$A$1:$H$1000,2,0))</f>
        <v/>
      </c>
      <c r="G563" t="str">
        <f>IF(D563="","",VLOOKUP(D563,ENTRANTS!$A$1:$H$1000,3,0))</f>
        <v/>
      </c>
      <c r="H563" s="1" t="str">
        <f>IF(D563="","",LEFT(VLOOKUP(D563,ENTRANTS!$A$1:$H$1000,5,0),1))</f>
        <v/>
      </c>
      <c r="I563" s="1" t="str">
        <f>IF(D563="","",COUNTIF($H$2:H563,H563))</f>
        <v/>
      </c>
      <c r="J563" s="1" t="str">
        <f>IF(D563="","",VLOOKUP(D563,ENTRANTS!$A$1:$H$1000,4,0))</f>
        <v/>
      </c>
      <c r="K563" s="1" t="str">
        <f>IF(D563="","",COUNTIF($J$2:J563,J563))</f>
        <v/>
      </c>
      <c r="L563" t="str">
        <f>IF(D563="","",VLOOKUP(D563,ENTRANTS!$A$1:$H$1000,6,0))</f>
        <v/>
      </c>
      <c r="M563" s="99" t="str">
        <f t="shared" si="86"/>
        <v/>
      </c>
      <c r="N563" s="38"/>
      <c r="O563" s="5" t="str">
        <f t="shared" si="87"/>
        <v/>
      </c>
      <c r="P563" s="6" t="str">
        <f>IF(D563="","",COUNTIF($O$2:O563,O563))</f>
        <v/>
      </c>
      <c r="Q563" s="7" t="str">
        <f t="shared" si="90"/>
        <v/>
      </c>
      <c r="R563" s="42" t="str">
        <f>IF(AND(P563=4,H563="M",NOT(L563="Unattached")),SUMIF(O$2:O563,O563,I$2:I563),"")</f>
        <v/>
      </c>
      <c r="S563" s="7" t="str">
        <f t="shared" si="91"/>
        <v/>
      </c>
      <c r="T563" s="42" t="str">
        <f>IF(AND(P563=3,H563="F",NOT(L563="Unattached")),SUMIF(O$2:O563,O563,I$2:I563),"")</f>
        <v/>
      </c>
      <c r="U563" s="8" t="str">
        <f t="shared" si="84"/>
        <v/>
      </c>
      <c r="V563" s="8" t="str">
        <f t="shared" si="88"/>
        <v/>
      </c>
      <c r="W563" s="40" t="str">
        <f t="shared" si="85"/>
        <v xml:space="preserve"> </v>
      </c>
      <c r="X563" s="40" t="str">
        <f>IF(H563="M",IF(P563&lt;&gt;4,"",VLOOKUP(CONCATENATE(O563," ",(P563-3)),$W$2:AA563,5,0)),IF(P563&lt;&gt;3,"",VLOOKUP(CONCATENATE(O563," ",(P563-2)),$W$2:AA563,5,0)))</f>
        <v/>
      </c>
      <c r="Y563" s="40" t="str">
        <f>IF(H563="M",IF(P563&lt;&gt;4,"",VLOOKUP(CONCATENATE(O563," ",(P563-2)),$W$2:AA563,5,0)),IF(P563&lt;&gt;3,"",VLOOKUP(CONCATENATE(O563," ",(P563-1)),$W$2:AA563,5,0)))</f>
        <v/>
      </c>
      <c r="Z563" s="40" t="str">
        <f>IF(H563="M",IF(P563&lt;&gt;4,"",VLOOKUP(CONCATENATE(O563," ",(P563-1)),$W$2:AA563,5,0)),IF(P563&lt;&gt;3,"",VLOOKUP(CONCATENATE(O563," ",(P563)),$W$2:AA563,5,0)))</f>
        <v/>
      </c>
      <c r="AA563" s="40" t="str">
        <f t="shared" si="89"/>
        <v/>
      </c>
    </row>
    <row r="564" spans="1:27" x14ac:dyDescent="0.3">
      <c r="A564" s="78" t="str">
        <f t="shared" si="82"/>
        <v/>
      </c>
      <c r="B564" s="78" t="str">
        <f t="shared" si="83"/>
        <v/>
      </c>
      <c r="C564" s="1">
        <v>563</v>
      </c>
      <c r="E564" s="73"/>
      <c r="F564" t="str">
        <f>IF(D564="","",VLOOKUP(D564,ENTRANTS!$A$1:$H$1000,2,0))</f>
        <v/>
      </c>
      <c r="G564" t="str">
        <f>IF(D564="","",VLOOKUP(D564,ENTRANTS!$A$1:$H$1000,3,0))</f>
        <v/>
      </c>
      <c r="H564" s="1" t="str">
        <f>IF(D564="","",LEFT(VLOOKUP(D564,ENTRANTS!$A$1:$H$1000,5,0),1))</f>
        <v/>
      </c>
      <c r="I564" s="1" t="str">
        <f>IF(D564="","",COUNTIF($H$2:H564,H564))</f>
        <v/>
      </c>
      <c r="J564" s="1" t="str">
        <f>IF(D564="","",VLOOKUP(D564,ENTRANTS!$A$1:$H$1000,4,0))</f>
        <v/>
      </c>
      <c r="K564" s="1" t="str">
        <f>IF(D564="","",COUNTIF($J$2:J564,J564))</f>
        <v/>
      </c>
      <c r="L564" t="str">
        <f>IF(D564="","",VLOOKUP(D564,ENTRANTS!$A$1:$H$1000,6,0))</f>
        <v/>
      </c>
      <c r="M564" s="99" t="str">
        <f t="shared" si="86"/>
        <v/>
      </c>
      <c r="N564" s="38"/>
      <c r="O564" s="5" t="str">
        <f t="shared" si="87"/>
        <v/>
      </c>
      <c r="P564" s="6" t="str">
        <f>IF(D564="","",COUNTIF($O$2:O564,O564))</f>
        <v/>
      </c>
      <c r="Q564" s="7" t="str">
        <f t="shared" si="90"/>
        <v/>
      </c>
      <c r="R564" s="42" t="str">
        <f>IF(AND(P564=4,H564="M",NOT(L564="Unattached")),SUMIF(O$2:O564,O564,I$2:I564),"")</f>
        <v/>
      </c>
      <c r="S564" s="7" t="str">
        <f t="shared" si="91"/>
        <v/>
      </c>
      <c r="T564" s="42" t="str">
        <f>IF(AND(P564=3,H564="F",NOT(L564="Unattached")),SUMIF(O$2:O564,O564,I$2:I564),"")</f>
        <v/>
      </c>
      <c r="U564" s="8" t="str">
        <f t="shared" si="84"/>
        <v/>
      </c>
      <c r="V564" s="8" t="str">
        <f t="shared" si="88"/>
        <v/>
      </c>
      <c r="W564" s="40" t="str">
        <f t="shared" si="85"/>
        <v xml:space="preserve"> </v>
      </c>
      <c r="X564" s="40" t="str">
        <f>IF(H564="M",IF(P564&lt;&gt;4,"",VLOOKUP(CONCATENATE(O564," ",(P564-3)),$W$2:AA564,5,0)),IF(P564&lt;&gt;3,"",VLOOKUP(CONCATENATE(O564," ",(P564-2)),$W$2:AA564,5,0)))</f>
        <v/>
      </c>
      <c r="Y564" s="40" t="str">
        <f>IF(H564="M",IF(P564&lt;&gt;4,"",VLOOKUP(CONCATENATE(O564," ",(P564-2)),$W$2:AA564,5,0)),IF(P564&lt;&gt;3,"",VLOOKUP(CONCATENATE(O564," ",(P564-1)),$W$2:AA564,5,0)))</f>
        <v/>
      </c>
      <c r="Z564" s="40" t="str">
        <f>IF(H564="M",IF(P564&lt;&gt;4,"",VLOOKUP(CONCATENATE(O564," ",(P564-1)),$W$2:AA564,5,0)),IF(P564&lt;&gt;3,"",VLOOKUP(CONCATENATE(O564," ",(P564)),$W$2:AA564,5,0)))</f>
        <v/>
      </c>
      <c r="AA564" s="40" t="str">
        <f t="shared" si="89"/>
        <v/>
      </c>
    </row>
    <row r="565" spans="1:27" x14ac:dyDescent="0.3">
      <c r="A565" s="78" t="str">
        <f t="shared" si="82"/>
        <v/>
      </c>
      <c r="B565" s="78" t="str">
        <f t="shared" si="83"/>
        <v/>
      </c>
      <c r="C565" s="1">
        <v>564</v>
      </c>
      <c r="E565" s="73"/>
      <c r="F565" t="str">
        <f>IF(D565="","",VLOOKUP(D565,ENTRANTS!$A$1:$H$1000,2,0))</f>
        <v/>
      </c>
      <c r="G565" t="str">
        <f>IF(D565="","",VLOOKUP(D565,ENTRANTS!$A$1:$H$1000,3,0))</f>
        <v/>
      </c>
      <c r="H565" s="1" t="str">
        <f>IF(D565="","",LEFT(VLOOKUP(D565,ENTRANTS!$A$1:$H$1000,5,0),1))</f>
        <v/>
      </c>
      <c r="I565" s="1" t="str">
        <f>IF(D565="","",COUNTIF($H$2:H565,H565))</f>
        <v/>
      </c>
      <c r="J565" s="1" t="str">
        <f>IF(D565="","",VLOOKUP(D565,ENTRANTS!$A$1:$H$1000,4,0))</f>
        <v/>
      </c>
      <c r="K565" s="1" t="str">
        <f>IF(D565="","",COUNTIF($J$2:J565,J565))</f>
        <v/>
      </c>
      <c r="L565" t="str">
        <f>IF(D565="","",VLOOKUP(D565,ENTRANTS!$A$1:$H$1000,6,0))</f>
        <v/>
      </c>
      <c r="M565" s="99" t="str">
        <f t="shared" si="86"/>
        <v/>
      </c>
      <c r="N565" s="38"/>
      <c r="O565" s="5" t="str">
        <f t="shared" si="87"/>
        <v/>
      </c>
      <c r="P565" s="6" t="str">
        <f>IF(D565="","",COUNTIF($O$2:O565,O565))</f>
        <v/>
      </c>
      <c r="Q565" s="7" t="str">
        <f t="shared" si="90"/>
        <v/>
      </c>
      <c r="R565" s="42" t="str">
        <f>IF(AND(P565=4,H565="M",NOT(L565="Unattached")),SUMIF(O$2:O565,O565,I$2:I565),"")</f>
        <v/>
      </c>
      <c r="S565" s="7" t="str">
        <f t="shared" si="91"/>
        <v/>
      </c>
      <c r="T565" s="42" t="str">
        <f>IF(AND(P565=3,H565="F",NOT(L565="Unattached")),SUMIF(O$2:O565,O565,I$2:I565),"")</f>
        <v/>
      </c>
      <c r="U565" s="8" t="str">
        <f t="shared" si="84"/>
        <v/>
      </c>
      <c r="V565" s="8" t="str">
        <f t="shared" si="88"/>
        <v/>
      </c>
      <c r="W565" s="40" t="str">
        <f t="shared" si="85"/>
        <v xml:space="preserve"> </v>
      </c>
      <c r="X565" s="40" t="str">
        <f>IF(H565="M",IF(P565&lt;&gt;4,"",VLOOKUP(CONCATENATE(O565," ",(P565-3)),$W$2:AA565,5,0)),IF(P565&lt;&gt;3,"",VLOOKUP(CONCATENATE(O565," ",(P565-2)),$W$2:AA565,5,0)))</f>
        <v/>
      </c>
      <c r="Y565" s="40" t="str">
        <f>IF(H565="M",IF(P565&lt;&gt;4,"",VLOOKUP(CONCATENATE(O565," ",(P565-2)),$W$2:AA565,5,0)),IF(P565&lt;&gt;3,"",VLOOKUP(CONCATENATE(O565," ",(P565-1)),$W$2:AA565,5,0)))</f>
        <v/>
      </c>
      <c r="Z565" s="40" t="str">
        <f>IF(H565="M",IF(P565&lt;&gt;4,"",VLOOKUP(CONCATENATE(O565," ",(P565-1)),$W$2:AA565,5,0)),IF(P565&lt;&gt;3,"",VLOOKUP(CONCATENATE(O565," ",(P565)),$W$2:AA565,5,0)))</f>
        <v/>
      </c>
      <c r="AA565" s="40" t="str">
        <f t="shared" si="89"/>
        <v/>
      </c>
    </row>
    <row r="566" spans="1:27" x14ac:dyDescent="0.3">
      <c r="A566" s="78" t="str">
        <f t="shared" si="82"/>
        <v/>
      </c>
      <c r="B566" s="78" t="str">
        <f t="shared" si="83"/>
        <v/>
      </c>
      <c r="C566" s="1">
        <v>565</v>
      </c>
      <c r="E566" s="73"/>
      <c r="F566" t="str">
        <f>IF(D566="","",VLOOKUP(D566,ENTRANTS!$A$1:$H$1000,2,0))</f>
        <v/>
      </c>
      <c r="G566" t="str">
        <f>IF(D566="","",VLOOKUP(D566,ENTRANTS!$A$1:$H$1000,3,0))</f>
        <v/>
      </c>
      <c r="H566" s="1" t="str">
        <f>IF(D566="","",LEFT(VLOOKUP(D566,ENTRANTS!$A$1:$H$1000,5,0),1))</f>
        <v/>
      </c>
      <c r="I566" s="1" t="str">
        <f>IF(D566="","",COUNTIF($H$2:H566,H566))</f>
        <v/>
      </c>
      <c r="J566" s="1" t="str">
        <f>IF(D566="","",VLOOKUP(D566,ENTRANTS!$A$1:$H$1000,4,0))</f>
        <v/>
      </c>
      <c r="K566" s="1" t="str">
        <f>IF(D566="","",COUNTIF($J$2:J566,J566))</f>
        <v/>
      </c>
      <c r="L566" t="str">
        <f>IF(D566="","",VLOOKUP(D566,ENTRANTS!$A$1:$H$1000,6,0))</f>
        <v/>
      </c>
      <c r="M566" s="99" t="str">
        <f t="shared" si="86"/>
        <v/>
      </c>
      <c r="N566" s="38"/>
      <c r="O566" s="5" t="str">
        <f t="shared" si="87"/>
        <v/>
      </c>
      <c r="P566" s="6" t="str">
        <f>IF(D566="","",COUNTIF($O$2:O566,O566))</f>
        <v/>
      </c>
      <c r="Q566" s="7" t="str">
        <f t="shared" si="90"/>
        <v/>
      </c>
      <c r="R566" s="42" t="str">
        <f>IF(AND(P566=4,H566="M",NOT(L566="Unattached")),SUMIF(O$2:O566,O566,I$2:I566),"")</f>
        <v/>
      </c>
      <c r="S566" s="7" t="str">
        <f t="shared" si="91"/>
        <v/>
      </c>
      <c r="T566" s="42" t="str">
        <f>IF(AND(P566=3,H566="F",NOT(L566="Unattached")),SUMIF(O$2:O566,O566,I$2:I566),"")</f>
        <v/>
      </c>
      <c r="U566" s="8" t="str">
        <f t="shared" si="84"/>
        <v/>
      </c>
      <c r="V566" s="8" t="str">
        <f t="shared" si="88"/>
        <v/>
      </c>
      <c r="W566" s="40" t="str">
        <f t="shared" si="85"/>
        <v xml:space="preserve"> </v>
      </c>
      <c r="X566" s="40" t="str">
        <f>IF(H566="M",IF(P566&lt;&gt;4,"",VLOOKUP(CONCATENATE(O566," ",(P566-3)),$W$2:AA566,5,0)),IF(P566&lt;&gt;3,"",VLOOKUP(CONCATENATE(O566," ",(P566-2)),$W$2:AA566,5,0)))</f>
        <v/>
      </c>
      <c r="Y566" s="40" t="str">
        <f>IF(H566="M",IF(P566&lt;&gt;4,"",VLOOKUP(CONCATENATE(O566," ",(P566-2)),$W$2:AA566,5,0)),IF(P566&lt;&gt;3,"",VLOOKUP(CONCATENATE(O566," ",(P566-1)),$W$2:AA566,5,0)))</f>
        <v/>
      </c>
      <c r="Z566" s="40" t="str">
        <f>IF(H566="M",IF(P566&lt;&gt;4,"",VLOOKUP(CONCATENATE(O566," ",(P566-1)),$W$2:AA566,5,0)),IF(P566&lt;&gt;3,"",VLOOKUP(CONCATENATE(O566," ",(P566)),$W$2:AA566,5,0)))</f>
        <v/>
      </c>
      <c r="AA566" s="40" t="str">
        <f t="shared" si="89"/>
        <v/>
      </c>
    </row>
    <row r="567" spans="1:27" x14ac:dyDescent="0.3">
      <c r="A567" s="78" t="str">
        <f t="shared" si="82"/>
        <v/>
      </c>
      <c r="B567" s="78" t="str">
        <f t="shared" si="83"/>
        <v/>
      </c>
      <c r="C567" s="1">
        <v>566</v>
      </c>
      <c r="E567" s="73"/>
      <c r="F567" t="str">
        <f>IF(D567="","",VLOOKUP(D567,ENTRANTS!$A$1:$H$1000,2,0))</f>
        <v/>
      </c>
      <c r="G567" t="str">
        <f>IF(D567="","",VLOOKUP(D567,ENTRANTS!$A$1:$H$1000,3,0))</f>
        <v/>
      </c>
      <c r="H567" s="1" t="str">
        <f>IF(D567="","",LEFT(VLOOKUP(D567,ENTRANTS!$A$1:$H$1000,5,0),1))</f>
        <v/>
      </c>
      <c r="I567" s="1" t="str">
        <f>IF(D567="","",COUNTIF($H$2:H567,H567))</f>
        <v/>
      </c>
      <c r="J567" s="1" t="str">
        <f>IF(D567="","",VLOOKUP(D567,ENTRANTS!$A$1:$H$1000,4,0))</f>
        <v/>
      </c>
      <c r="K567" s="1" t="str">
        <f>IF(D567="","",COUNTIF($J$2:J567,J567))</f>
        <v/>
      </c>
      <c r="L567" t="str">
        <f>IF(D567="","",VLOOKUP(D567,ENTRANTS!$A$1:$H$1000,6,0))</f>
        <v/>
      </c>
      <c r="M567" s="99" t="str">
        <f t="shared" si="86"/>
        <v/>
      </c>
      <c r="N567" s="38"/>
      <c r="O567" s="5" t="str">
        <f t="shared" si="87"/>
        <v/>
      </c>
      <c r="P567" s="6" t="str">
        <f>IF(D567="","",COUNTIF($O$2:O567,O567))</f>
        <v/>
      </c>
      <c r="Q567" s="7" t="str">
        <f t="shared" si="90"/>
        <v/>
      </c>
      <c r="R567" s="42" t="str">
        <f>IF(AND(P567=4,H567="M",NOT(L567="Unattached")),SUMIF(O$2:O567,O567,I$2:I567),"")</f>
        <v/>
      </c>
      <c r="S567" s="7" t="str">
        <f t="shared" si="91"/>
        <v/>
      </c>
      <c r="T567" s="42" t="str">
        <f>IF(AND(P567=3,H567="F",NOT(L567="Unattached")),SUMIF(O$2:O567,O567,I$2:I567),"")</f>
        <v/>
      </c>
      <c r="U567" s="8" t="str">
        <f t="shared" si="84"/>
        <v/>
      </c>
      <c r="V567" s="8" t="str">
        <f t="shared" si="88"/>
        <v/>
      </c>
      <c r="W567" s="40" t="str">
        <f t="shared" si="85"/>
        <v xml:space="preserve"> </v>
      </c>
      <c r="X567" s="40" t="str">
        <f>IF(H567="M",IF(P567&lt;&gt;4,"",VLOOKUP(CONCATENATE(O567," ",(P567-3)),$W$2:AA567,5,0)),IF(P567&lt;&gt;3,"",VLOOKUP(CONCATENATE(O567," ",(P567-2)),$W$2:AA567,5,0)))</f>
        <v/>
      </c>
      <c r="Y567" s="40" t="str">
        <f>IF(H567="M",IF(P567&lt;&gt;4,"",VLOOKUP(CONCATENATE(O567," ",(P567-2)),$W$2:AA567,5,0)),IF(P567&lt;&gt;3,"",VLOOKUP(CONCATENATE(O567," ",(P567-1)),$W$2:AA567,5,0)))</f>
        <v/>
      </c>
      <c r="Z567" s="40" t="str">
        <f>IF(H567="M",IF(P567&lt;&gt;4,"",VLOOKUP(CONCATENATE(O567," ",(P567-1)),$W$2:AA567,5,0)),IF(P567&lt;&gt;3,"",VLOOKUP(CONCATENATE(O567," ",(P567)),$W$2:AA567,5,0)))</f>
        <v/>
      </c>
      <c r="AA567" s="40" t="str">
        <f t="shared" si="89"/>
        <v/>
      </c>
    </row>
    <row r="568" spans="1:27" x14ac:dyDescent="0.3">
      <c r="A568" s="78" t="str">
        <f t="shared" si="82"/>
        <v/>
      </c>
      <c r="B568" s="78" t="str">
        <f t="shared" si="83"/>
        <v/>
      </c>
      <c r="C568" s="1">
        <v>567</v>
      </c>
      <c r="E568" s="73"/>
      <c r="F568" t="str">
        <f>IF(D568="","",VLOOKUP(D568,ENTRANTS!$A$1:$H$1000,2,0))</f>
        <v/>
      </c>
      <c r="G568" t="str">
        <f>IF(D568="","",VLOOKUP(D568,ENTRANTS!$A$1:$H$1000,3,0))</f>
        <v/>
      </c>
      <c r="H568" s="1" t="str">
        <f>IF(D568="","",LEFT(VLOOKUP(D568,ENTRANTS!$A$1:$H$1000,5,0),1))</f>
        <v/>
      </c>
      <c r="I568" s="1" t="str">
        <f>IF(D568="","",COUNTIF($H$2:H568,H568))</f>
        <v/>
      </c>
      <c r="J568" s="1" t="str">
        <f>IF(D568="","",VLOOKUP(D568,ENTRANTS!$A$1:$H$1000,4,0))</f>
        <v/>
      </c>
      <c r="K568" s="1" t="str">
        <f>IF(D568="","",COUNTIF($J$2:J568,J568))</f>
        <v/>
      </c>
      <c r="L568" t="str">
        <f>IF(D568="","",VLOOKUP(D568,ENTRANTS!$A$1:$H$1000,6,0))</f>
        <v/>
      </c>
      <c r="M568" s="99" t="str">
        <f t="shared" si="86"/>
        <v/>
      </c>
      <c r="N568" s="38"/>
      <c r="O568" s="5" t="str">
        <f t="shared" si="87"/>
        <v/>
      </c>
      <c r="P568" s="6" t="str">
        <f>IF(D568="","",COUNTIF($O$2:O568,O568))</f>
        <v/>
      </c>
      <c r="Q568" s="7" t="str">
        <f t="shared" si="90"/>
        <v/>
      </c>
      <c r="R568" s="42" t="str">
        <f>IF(AND(P568=4,H568="M",NOT(L568="Unattached")),SUMIF(O$2:O568,O568,I$2:I568),"")</f>
        <v/>
      </c>
      <c r="S568" s="7" t="str">
        <f t="shared" si="91"/>
        <v/>
      </c>
      <c r="T568" s="42" t="str">
        <f>IF(AND(P568=3,H568="F",NOT(L568="Unattached")),SUMIF(O$2:O568,O568,I$2:I568),"")</f>
        <v/>
      </c>
      <c r="U568" s="8" t="str">
        <f t="shared" si="84"/>
        <v/>
      </c>
      <c r="V568" s="8" t="str">
        <f t="shared" si="88"/>
        <v/>
      </c>
      <c r="W568" s="40" t="str">
        <f t="shared" si="85"/>
        <v xml:space="preserve"> </v>
      </c>
      <c r="X568" s="40" t="str">
        <f>IF(H568="M",IF(P568&lt;&gt;4,"",VLOOKUP(CONCATENATE(O568," ",(P568-3)),$W$2:AA568,5,0)),IF(P568&lt;&gt;3,"",VLOOKUP(CONCATENATE(O568," ",(P568-2)),$W$2:AA568,5,0)))</f>
        <v/>
      </c>
      <c r="Y568" s="40" t="str">
        <f>IF(H568="M",IF(P568&lt;&gt;4,"",VLOOKUP(CONCATENATE(O568," ",(P568-2)),$W$2:AA568,5,0)),IF(P568&lt;&gt;3,"",VLOOKUP(CONCATENATE(O568," ",(P568-1)),$W$2:AA568,5,0)))</f>
        <v/>
      </c>
      <c r="Z568" s="40" t="str">
        <f>IF(H568="M",IF(P568&lt;&gt;4,"",VLOOKUP(CONCATENATE(O568," ",(P568-1)),$W$2:AA568,5,0)),IF(P568&lt;&gt;3,"",VLOOKUP(CONCATENATE(O568," ",(P568)),$W$2:AA568,5,0)))</f>
        <v/>
      </c>
      <c r="AA568" s="40" t="str">
        <f t="shared" si="89"/>
        <v/>
      </c>
    </row>
    <row r="569" spans="1:27" x14ac:dyDescent="0.3">
      <c r="A569" s="78" t="str">
        <f t="shared" si="82"/>
        <v/>
      </c>
      <c r="B569" s="78" t="str">
        <f t="shared" si="83"/>
        <v/>
      </c>
      <c r="C569" s="1">
        <v>568</v>
      </c>
      <c r="E569" s="73"/>
      <c r="F569" t="str">
        <f>IF(D569="","",VLOOKUP(D569,ENTRANTS!$A$1:$H$1000,2,0))</f>
        <v/>
      </c>
      <c r="G569" t="str">
        <f>IF(D569="","",VLOOKUP(D569,ENTRANTS!$A$1:$H$1000,3,0))</f>
        <v/>
      </c>
      <c r="H569" s="1" t="str">
        <f>IF(D569="","",LEFT(VLOOKUP(D569,ENTRANTS!$A$1:$H$1000,5,0),1))</f>
        <v/>
      </c>
      <c r="I569" s="1" t="str">
        <f>IF(D569="","",COUNTIF($H$2:H569,H569))</f>
        <v/>
      </c>
      <c r="J569" s="1" t="str">
        <f>IF(D569="","",VLOOKUP(D569,ENTRANTS!$A$1:$H$1000,4,0))</f>
        <v/>
      </c>
      <c r="K569" s="1" t="str">
        <f>IF(D569="","",COUNTIF($J$2:J569,J569))</f>
        <v/>
      </c>
      <c r="L569" t="str">
        <f>IF(D569="","",VLOOKUP(D569,ENTRANTS!$A$1:$H$1000,6,0))</f>
        <v/>
      </c>
      <c r="M569" s="99" t="str">
        <f t="shared" si="86"/>
        <v/>
      </c>
      <c r="N569" s="38"/>
      <c r="O569" s="5" t="str">
        <f t="shared" si="87"/>
        <v/>
      </c>
      <c r="P569" s="6" t="str">
        <f>IF(D569="","",COUNTIF($O$2:O569,O569))</f>
        <v/>
      </c>
      <c r="Q569" s="7" t="str">
        <f t="shared" si="90"/>
        <v/>
      </c>
      <c r="R569" s="42" t="str">
        <f>IF(AND(P569=4,H569="M",NOT(L569="Unattached")),SUMIF(O$2:O569,O569,I$2:I569),"")</f>
        <v/>
      </c>
      <c r="S569" s="7" t="str">
        <f t="shared" si="91"/>
        <v/>
      </c>
      <c r="T569" s="42" t="str">
        <f>IF(AND(P569=3,H569="F",NOT(L569="Unattached")),SUMIF(O$2:O569,O569,I$2:I569),"")</f>
        <v/>
      </c>
      <c r="U569" s="8" t="str">
        <f t="shared" si="84"/>
        <v/>
      </c>
      <c r="V569" s="8" t="str">
        <f t="shared" si="88"/>
        <v/>
      </c>
      <c r="W569" s="40" t="str">
        <f t="shared" si="85"/>
        <v xml:space="preserve"> </v>
      </c>
      <c r="X569" s="40" t="str">
        <f>IF(H569="M",IF(P569&lt;&gt;4,"",VLOOKUP(CONCATENATE(O569," ",(P569-3)),$W$2:AA569,5,0)),IF(P569&lt;&gt;3,"",VLOOKUP(CONCATENATE(O569," ",(P569-2)),$W$2:AA569,5,0)))</f>
        <v/>
      </c>
      <c r="Y569" s="40" t="str">
        <f>IF(H569="M",IF(P569&lt;&gt;4,"",VLOOKUP(CONCATENATE(O569," ",(P569-2)),$W$2:AA569,5,0)),IF(P569&lt;&gt;3,"",VLOOKUP(CONCATENATE(O569," ",(P569-1)),$W$2:AA569,5,0)))</f>
        <v/>
      </c>
      <c r="Z569" s="40" t="str">
        <f>IF(H569="M",IF(P569&lt;&gt;4,"",VLOOKUP(CONCATENATE(O569," ",(P569-1)),$W$2:AA569,5,0)),IF(P569&lt;&gt;3,"",VLOOKUP(CONCATENATE(O569," ",(P569)),$W$2:AA569,5,0)))</f>
        <v/>
      </c>
      <c r="AA569" s="40" t="str">
        <f t="shared" si="89"/>
        <v/>
      </c>
    </row>
    <row r="570" spans="1:27" x14ac:dyDescent="0.3">
      <c r="A570" s="78" t="str">
        <f t="shared" si="82"/>
        <v/>
      </c>
      <c r="B570" s="78" t="str">
        <f t="shared" si="83"/>
        <v/>
      </c>
      <c r="C570" s="1">
        <v>569</v>
      </c>
      <c r="E570" s="73"/>
      <c r="F570" t="str">
        <f>IF(D570="","",VLOOKUP(D570,ENTRANTS!$A$1:$H$1000,2,0))</f>
        <v/>
      </c>
      <c r="G570" t="str">
        <f>IF(D570="","",VLOOKUP(D570,ENTRANTS!$A$1:$H$1000,3,0))</f>
        <v/>
      </c>
      <c r="H570" s="1" t="str">
        <f>IF(D570="","",LEFT(VLOOKUP(D570,ENTRANTS!$A$1:$H$1000,5,0),1))</f>
        <v/>
      </c>
      <c r="I570" s="1" t="str">
        <f>IF(D570="","",COUNTIF($H$2:H570,H570))</f>
        <v/>
      </c>
      <c r="J570" s="1" t="str">
        <f>IF(D570="","",VLOOKUP(D570,ENTRANTS!$A$1:$H$1000,4,0))</f>
        <v/>
      </c>
      <c r="K570" s="1" t="str">
        <f>IF(D570="","",COUNTIF($J$2:J570,J570))</f>
        <v/>
      </c>
      <c r="L570" t="str">
        <f>IF(D570="","",VLOOKUP(D570,ENTRANTS!$A$1:$H$1000,6,0))</f>
        <v/>
      </c>
      <c r="M570" s="99" t="str">
        <f t="shared" si="86"/>
        <v/>
      </c>
      <c r="N570" s="38"/>
      <c r="O570" s="5" t="str">
        <f t="shared" si="87"/>
        <v/>
      </c>
      <c r="P570" s="6" t="str">
        <f>IF(D570="","",COUNTIF($O$2:O570,O570))</f>
        <v/>
      </c>
      <c r="Q570" s="7" t="str">
        <f t="shared" si="90"/>
        <v/>
      </c>
      <c r="R570" s="42" t="str">
        <f>IF(AND(P570=4,H570="M",NOT(L570="Unattached")),SUMIF(O$2:O570,O570,I$2:I570),"")</f>
        <v/>
      </c>
      <c r="S570" s="7" t="str">
        <f t="shared" si="91"/>
        <v/>
      </c>
      <c r="T570" s="42" t="str">
        <f>IF(AND(P570=3,H570="F",NOT(L570="Unattached")),SUMIF(O$2:O570,O570,I$2:I570),"")</f>
        <v/>
      </c>
      <c r="U570" s="8" t="str">
        <f t="shared" si="84"/>
        <v/>
      </c>
      <c r="V570" s="8" t="str">
        <f t="shared" si="88"/>
        <v/>
      </c>
      <c r="W570" s="40" t="str">
        <f t="shared" si="85"/>
        <v xml:space="preserve"> </v>
      </c>
      <c r="X570" s="40" t="str">
        <f>IF(H570="M",IF(P570&lt;&gt;4,"",VLOOKUP(CONCATENATE(O570," ",(P570-3)),$W$2:AA570,5,0)),IF(P570&lt;&gt;3,"",VLOOKUP(CONCATENATE(O570," ",(P570-2)),$W$2:AA570,5,0)))</f>
        <v/>
      </c>
      <c r="Y570" s="40" t="str">
        <f>IF(H570="M",IF(P570&lt;&gt;4,"",VLOOKUP(CONCATENATE(O570," ",(P570-2)),$W$2:AA570,5,0)),IF(P570&lt;&gt;3,"",VLOOKUP(CONCATENATE(O570," ",(P570-1)),$W$2:AA570,5,0)))</f>
        <v/>
      </c>
      <c r="Z570" s="40" t="str">
        <f>IF(H570="M",IF(P570&lt;&gt;4,"",VLOOKUP(CONCATENATE(O570," ",(P570-1)),$W$2:AA570,5,0)),IF(P570&lt;&gt;3,"",VLOOKUP(CONCATENATE(O570," ",(P570)),$W$2:AA570,5,0)))</f>
        <v/>
      </c>
      <c r="AA570" s="40" t="str">
        <f t="shared" si="89"/>
        <v/>
      </c>
    </row>
    <row r="571" spans="1:27" x14ac:dyDescent="0.3">
      <c r="A571" s="78" t="str">
        <f t="shared" si="82"/>
        <v/>
      </c>
      <c r="B571" s="78" t="str">
        <f t="shared" si="83"/>
        <v/>
      </c>
      <c r="C571" s="1">
        <v>570</v>
      </c>
      <c r="E571" s="73"/>
      <c r="F571" t="str">
        <f>IF(D571="","",VLOOKUP(D571,ENTRANTS!$A$1:$H$1000,2,0))</f>
        <v/>
      </c>
      <c r="G571" t="str">
        <f>IF(D571="","",VLOOKUP(D571,ENTRANTS!$A$1:$H$1000,3,0))</f>
        <v/>
      </c>
      <c r="H571" s="1" t="str">
        <f>IF(D571="","",LEFT(VLOOKUP(D571,ENTRANTS!$A$1:$H$1000,5,0),1))</f>
        <v/>
      </c>
      <c r="I571" s="1" t="str">
        <f>IF(D571="","",COUNTIF($H$2:H571,H571))</f>
        <v/>
      </c>
      <c r="J571" s="1" t="str">
        <f>IF(D571="","",VLOOKUP(D571,ENTRANTS!$A$1:$H$1000,4,0))</f>
        <v/>
      </c>
      <c r="K571" s="1" t="str">
        <f>IF(D571="","",COUNTIF($J$2:J571,J571))</f>
        <v/>
      </c>
      <c r="L571" t="str">
        <f>IF(D571="","",VLOOKUP(D571,ENTRANTS!$A$1:$H$1000,6,0))</f>
        <v/>
      </c>
      <c r="M571" s="99" t="str">
        <f t="shared" si="86"/>
        <v/>
      </c>
      <c r="N571" s="38"/>
      <c r="O571" s="5" t="str">
        <f t="shared" si="87"/>
        <v/>
      </c>
      <c r="P571" s="6" t="str">
        <f>IF(D571="","",COUNTIF($O$2:O571,O571))</f>
        <v/>
      </c>
      <c r="Q571" s="7" t="str">
        <f t="shared" si="90"/>
        <v/>
      </c>
      <c r="R571" s="42" t="str">
        <f>IF(AND(P571=4,H571="M",NOT(L571="Unattached")),SUMIF(O$2:O571,O571,I$2:I571),"")</f>
        <v/>
      </c>
      <c r="S571" s="7" t="str">
        <f t="shared" si="91"/>
        <v/>
      </c>
      <c r="T571" s="42" t="str">
        <f>IF(AND(P571=3,H571="F",NOT(L571="Unattached")),SUMIF(O$2:O571,O571,I$2:I571),"")</f>
        <v/>
      </c>
      <c r="U571" s="8" t="str">
        <f t="shared" si="84"/>
        <v/>
      </c>
      <c r="V571" s="8" t="str">
        <f t="shared" si="88"/>
        <v/>
      </c>
      <c r="W571" s="40" t="str">
        <f t="shared" si="85"/>
        <v xml:space="preserve"> </v>
      </c>
      <c r="X571" s="40" t="str">
        <f>IF(H571="M",IF(P571&lt;&gt;4,"",VLOOKUP(CONCATENATE(O571," ",(P571-3)),$W$2:AA571,5,0)),IF(P571&lt;&gt;3,"",VLOOKUP(CONCATENATE(O571," ",(P571-2)),$W$2:AA571,5,0)))</f>
        <v/>
      </c>
      <c r="Y571" s="40" t="str">
        <f>IF(H571="M",IF(P571&lt;&gt;4,"",VLOOKUP(CONCATENATE(O571," ",(P571-2)),$W$2:AA571,5,0)),IF(P571&lt;&gt;3,"",VLOOKUP(CONCATENATE(O571," ",(P571-1)),$W$2:AA571,5,0)))</f>
        <v/>
      </c>
      <c r="Z571" s="40" t="str">
        <f>IF(H571="M",IF(P571&lt;&gt;4,"",VLOOKUP(CONCATENATE(O571," ",(P571-1)),$W$2:AA571,5,0)),IF(P571&lt;&gt;3,"",VLOOKUP(CONCATENATE(O571," ",(P571)),$W$2:AA571,5,0)))</f>
        <v/>
      </c>
      <c r="AA571" s="40" t="str">
        <f t="shared" si="89"/>
        <v/>
      </c>
    </row>
    <row r="572" spans="1:27" x14ac:dyDescent="0.3">
      <c r="A572" s="78" t="str">
        <f t="shared" si="82"/>
        <v/>
      </c>
      <c r="B572" s="78" t="str">
        <f t="shared" si="83"/>
        <v/>
      </c>
      <c r="C572" s="1">
        <v>571</v>
      </c>
      <c r="E572" s="73"/>
      <c r="F572" t="str">
        <f>IF(D572="","",VLOOKUP(D572,ENTRANTS!$A$1:$H$1000,2,0))</f>
        <v/>
      </c>
      <c r="G572" t="str">
        <f>IF(D572="","",VLOOKUP(D572,ENTRANTS!$A$1:$H$1000,3,0))</f>
        <v/>
      </c>
      <c r="H572" s="1" t="str">
        <f>IF(D572="","",LEFT(VLOOKUP(D572,ENTRANTS!$A$1:$H$1000,5,0),1))</f>
        <v/>
      </c>
      <c r="I572" s="1" t="str">
        <f>IF(D572="","",COUNTIF($H$2:H572,H572))</f>
        <v/>
      </c>
      <c r="J572" s="1" t="str">
        <f>IF(D572="","",VLOOKUP(D572,ENTRANTS!$A$1:$H$1000,4,0))</f>
        <v/>
      </c>
      <c r="K572" s="1" t="str">
        <f>IF(D572="","",COUNTIF($J$2:J572,J572))</f>
        <v/>
      </c>
      <c r="L572" t="str">
        <f>IF(D572="","",VLOOKUP(D572,ENTRANTS!$A$1:$H$1000,6,0))</f>
        <v/>
      </c>
      <c r="M572" s="99" t="str">
        <f t="shared" si="86"/>
        <v/>
      </c>
      <c r="N572" s="38"/>
      <c r="O572" s="5" t="str">
        <f t="shared" si="87"/>
        <v/>
      </c>
      <c r="P572" s="6" t="str">
        <f>IF(D572="","",COUNTIF($O$2:O572,O572))</f>
        <v/>
      </c>
      <c r="Q572" s="7" t="str">
        <f t="shared" si="90"/>
        <v/>
      </c>
      <c r="R572" s="42" t="str">
        <f>IF(AND(P572=4,H572="M",NOT(L572="Unattached")),SUMIF(O$2:O572,O572,I$2:I572),"")</f>
        <v/>
      </c>
      <c r="S572" s="7" t="str">
        <f t="shared" si="91"/>
        <v/>
      </c>
      <c r="T572" s="42" t="str">
        <f>IF(AND(P572=3,H572="F",NOT(L572="Unattached")),SUMIF(O$2:O572,O572,I$2:I572),"")</f>
        <v/>
      </c>
      <c r="U572" s="8" t="str">
        <f t="shared" si="84"/>
        <v/>
      </c>
      <c r="V572" s="8" t="str">
        <f t="shared" si="88"/>
        <v/>
      </c>
      <c r="W572" s="40" t="str">
        <f t="shared" si="85"/>
        <v xml:space="preserve"> </v>
      </c>
      <c r="X572" s="40" t="str">
        <f>IF(H572="M",IF(P572&lt;&gt;4,"",VLOOKUP(CONCATENATE(O572," ",(P572-3)),$W$2:AA572,5,0)),IF(P572&lt;&gt;3,"",VLOOKUP(CONCATENATE(O572," ",(P572-2)),$W$2:AA572,5,0)))</f>
        <v/>
      </c>
      <c r="Y572" s="40" t="str">
        <f>IF(H572="M",IF(P572&lt;&gt;4,"",VLOOKUP(CONCATENATE(O572," ",(P572-2)),$W$2:AA572,5,0)),IF(P572&lt;&gt;3,"",VLOOKUP(CONCATENATE(O572," ",(P572-1)),$W$2:AA572,5,0)))</f>
        <v/>
      </c>
      <c r="Z572" s="40" t="str">
        <f>IF(H572="M",IF(P572&lt;&gt;4,"",VLOOKUP(CONCATENATE(O572," ",(P572-1)),$W$2:AA572,5,0)),IF(P572&lt;&gt;3,"",VLOOKUP(CONCATENATE(O572," ",(P572)),$W$2:AA572,5,0)))</f>
        <v/>
      </c>
      <c r="AA572" s="40" t="str">
        <f t="shared" si="89"/>
        <v/>
      </c>
    </row>
    <row r="573" spans="1:27" x14ac:dyDescent="0.3">
      <c r="A573" s="78" t="str">
        <f t="shared" si="82"/>
        <v/>
      </c>
      <c r="B573" s="78" t="str">
        <f t="shared" si="83"/>
        <v/>
      </c>
      <c r="C573" s="1">
        <v>572</v>
      </c>
      <c r="E573" s="73"/>
      <c r="F573" t="str">
        <f>IF(D573="","",VLOOKUP(D573,ENTRANTS!$A$1:$H$1000,2,0))</f>
        <v/>
      </c>
      <c r="G573" t="str">
        <f>IF(D573="","",VLOOKUP(D573,ENTRANTS!$A$1:$H$1000,3,0))</f>
        <v/>
      </c>
      <c r="H573" s="1" t="str">
        <f>IF(D573="","",LEFT(VLOOKUP(D573,ENTRANTS!$A$1:$H$1000,5,0),1))</f>
        <v/>
      </c>
      <c r="I573" s="1" t="str">
        <f>IF(D573="","",COUNTIF($H$2:H573,H573))</f>
        <v/>
      </c>
      <c r="J573" s="1" t="str">
        <f>IF(D573="","",VLOOKUP(D573,ENTRANTS!$A$1:$H$1000,4,0))</f>
        <v/>
      </c>
      <c r="K573" s="1" t="str">
        <f>IF(D573="","",COUNTIF($J$2:J573,J573))</f>
        <v/>
      </c>
      <c r="L573" t="str">
        <f>IF(D573="","",VLOOKUP(D573,ENTRANTS!$A$1:$H$1000,6,0))</f>
        <v/>
      </c>
      <c r="M573" s="99" t="str">
        <f t="shared" si="86"/>
        <v/>
      </c>
      <c r="N573" s="38"/>
      <c r="O573" s="5" t="str">
        <f t="shared" si="87"/>
        <v/>
      </c>
      <c r="P573" s="6" t="str">
        <f>IF(D573="","",COUNTIF($O$2:O573,O573))</f>
        <v/>
      </c>
      <c r="Q573" s="7" t="str">
        <f t="shared" si="90"/>
        <v/>
      </c>
      <c r="R573" s="42" t="str">
        <f>IF(AND(P573=4,H573="M",NOT(L573="Unattached")),SUMIF(O$2:O573,O573,I$2:I573),"")</f>
        <v/>
      </c>
      <c r="S573" s="7" t="str">
        <f t="shared" si="91"/>
        <v/>
      </c>
      <c r="T573" s="42" t="str">
        <f>IF(AND(P573=3,H573="F",NOT(L573="Unattached")),SUMIF(O$2:O573,O573,I$2:I573),"")</f>
        <v/>
      </c>
      <c r="U573" s="8" t="str">
        <f t="shared" si="84"/>
        <v/>
      </c>
      <c r="V573" s="8" t="str">
        <f t="shared" si="88"/>
        <v/>
      </c>
      <c r="W573" s="40" t="str">
        <f t="shared" si="85"/>
        <v xml:space="preserve"> </v>
      </c>
      <c r="X573" s="40" t="str">
        <f>IF(H573="M",IF(P573&lt;&gt;4,"",VLOOKUP(CONCATENATE(O573," ",(P573-3)),$W$2:AA573,5,0)),IF(P573&lt;&gt;3,"",VLOOKUP(CONCATENATE(O573," ",(P573-2)),$W$2:AA573,5,0)))</f>
        <v/>
      </c>
      <c r="Y573" s="40" t="str">
        <f>IF(H573="M",IF(P573&lt;&gt;4,"",VLOOKUP(CONCATENATE(O573," ",(P573-2)),$W$2:AA573,5,0)),IF(P573&lt;&gt;3,"",VLOOKUP(CONCATENATE(O573," ",(P573-1)),$W$2:AA573,5,0)))</f>
        <v/>
      </c>
      <c r="Z573" s="40" t="str">
        <f>IF(H573="M",IF(P573&lt;&gt;4,"",VLOOKUP(CONCATENATE(O573," ",(P573-1)),$W$2:AA573,5,0)),IF(P573&lt;&gt;3,"",VLOOKUP(CONCATENATE(O573," ",(P573)),$W$2:AA573,5,0)))</f>
        <v/>
      </c>
      <c r="AA573" s="40" t="str">
        <f t="shared" si="89"/>
        <v/>
      </c>
    </row>
    <row r="574" spans="1:27" x14ac:dyDescent="0.3">
      <c r="A574" s="78" t="str">
        <f t="shared" si="82"/>
        <v/>
      </c>
      <c r="B574" s="78" t="str">
        <f t="shared" si="83"/>
        <v/>
      </c>
      <c r="C574" s="1">
        <v>573</v>
      </c>
      <c r="E574" s="73"/>
      <c r="F574" t="str">
        <f>IF(D574="","",VLOOKUP(D574,ENTRANTS!$A$1:$H$1000,2,0))</f>
        <v/>
      </c>
      <c r="G574" t="str">
        <f>IF(D574="","",VLOOKUP(D574,ENTRANTS!$A$1:$H$1000,3,0))</f>
        <v/>
      </c>
      <c r="H574" s="1" t="str">
        <f>IF(D574="","",LEFT(VLOOKUP(D574,ENTRANTS!$A$1:$H$1000,5,0),1))</f>
        <v/>
      </c>
      <c r="I574" s="1" t="str">
        <f>IF(D574="","",COUNTIF($H$2:H574,H574))</f>
        <v/>
      </c>
      <c r="J574" s="1" t="str">
        <f>IF(D574="","",VLOOKUP(D574,ENTRANTS!$A$1:$H$1000,4,0))</f>
        <v/>
      </c>
      <c r="K574" s="1" t="str">
        <f>IF(D574="","",COUNTIF($J$2:J574,J574))</f>
        <v/>
      </c>
      <c r="L574" t="str">
        <f>IF(D574="","",VLOOKUP(D574,ENTRANTS!$A$1:$H$1000,6,0))</f>
        <v/>
      </c>
      <c r="M574" s="99" t="str">
        <f t="shared" si="86"/>
        <v/>
      </c>
      <c r="N574" s="38"/>
      <c r="O574" s="5" t="str">
        <f t="shared" si="87"/>
        <v/>
      </c>
      <c r="P574" s="6" t="str">
        <f>IF(D574="","",COUNTIF($O$2:O574,O574))</f>
        <v/>
      </c>
      <c r="Q574" s="7" t="str">
        <f t="shared" si="90"/>
        <v/>
      </c>
      <c r="R574" s="42" t="str">
        <f>IF(AND(P574=4,H574="M",NOT(L574="Unattached")),SUMIF(O$2:O574,O574,I$2:I574),"")</f>
        <v/>
      </c>
      <c r="S574" s="7" t="str">
        <f t="shared" si="91"/>
        <v/>
      </c>
      <c r="T574" s="42" t="str">
        <f>IF(AND(P574=3,H574="F",NOT(L574="Unattached")),SUMIF(O$2:O574,O574,I$2:I574),"")</f>
        <v/>
      </c>
      <c r="U574" s="8" t="str">
        <f t="shared" si="84"/>
        <v/>
      </c>
      <c r="V574" s="8" t="str">
        <f t="shared" si="88"/>
        <v/>
      </c>
      <c r="W574" s="40" t="str">
        <f t="shared" si="85"/>
        <v xml:space="preserve"> </v>
      </c>
      <c r="X574" s="40" t="str">
        <f>IF(H574="M",IF(P574&lt;&gt;4,"",VLOOKUP(CONCATENATE(O574," ",(P574-3)),$W$2:AA574,5,0)),IF(P574&lt;&gt;3,"",VLOOKUP(CONCATENATE(O574," ",(P574-2)),$W$2:AA574,5,0)))</f>
        <v/>
      </c>
      <c r="Y574" s="40" t="str">
        <f>IF(H574="M",IF(P574&lt;&gt;4,"",VLOOKUP(CONCATENATE(O574," ",(P574-2)),$W$2:AA574,5,0)),IF(P574&lt;&gt;3,"",VLOOKUP(CONCATENATE(O574," ",(P574-1)),$W$2:AA574,5,0)))</f>
        <v/>
      </c>
      <c r="Z574" s="40" t="str">
        <f>IF(H574="M",IF(P574&lt;&gt;4,"",VLOOKUP(CONCATENATE(O574," ",(P574-1)),$W$2:AA574,5,0)),IF(P574&lt;&gt;3,"",VLOOKUP(CONCATENATE(O574," ",(P574)),$W$2:AA574,5,0)))</f>
        <v/>
      </c>
      <c r="AA574" s="40" t="str">
        <f t="shared" si="89"/>
        <v/>
      </c>
    </row>
    <row r="575" spans="1:27" x14ac:dyDescent="0.3">
      <c r="A575" s="78" t="str">
        <f t="shared" si="82"/>
        <v/>
      </c>
      <c r="B575" s="78" t="str">
        <f t="shared" si="83"/>
        <v/>
      </c>
      <c r="C575" s="1">
        <v>574</v>
      </c>
      <c r="E575" s="73"/>
      <c r="F575" t="str">
        <f>IF(D575="","",VLOOKUP(D575,ENTRANTS!$A$1:$H$1000,2,0))</f>
        <v/>
      </c>
      <c r="G575" t="str">
        <f>IF(D575="","",VLOOKUP(D575,ENTRANTS!$A$1:$H$1000,3,0))</f>
        <v/>
      </c>
      <c r="H575" s="1" t="str">
        <f>IF(D575="","",LEFT(VLOOKUP(D575,ENTRANTS!$A$1:$H$1000,5,0),1))</f>
        <v/>
      </c>
      <c r="I575" s="1" t="str">
        <f>IF(D575="","",COUNTIF($H$2:H575,H575))</f>
        <v/>
      </c>
      <c r="J575" s="1" t="str">
        <f>IF(D575="","",VLOOKUP(D575,ENTRANTS!$A$1:$H$1000,4,0))</f>
        <v/>
      </c>
      <c r="K575" s="1" t="str">
        <f>IF(D575="","",COUNTIF($J$2:J575,J575))</f>
        <v/>
      </c>
      <c r="L575" t="str">
        <f>IF(D575="","",VLOOKUP(D575,ENTRANTS!$A$1:$H$1000,6,0))</f>
        <v/>
      </c>
      <c r="M575" s="99" t="str">
        <f t="shared" si="86"/>
        <v/>
      </c>
      <c r="N575" s="38"/>
      <c r="O575" s="5" t="str">
        <f t="shared" si="87"/>
        <v/>
      </c>
      <c r="P575" s="6" t="str">
        <f>IF(D575="","",COUNTIF($O$2:O575,O575))</f>
        <v/>
      </c>
      <c r="Q575" s="7" t="str">
        <f t="shared" si="90"/>
        <v/>
      </c>
      <c r="R575" s="42" t="str">
        <f>IF(AND(P575=4,H575="M",NOT(L575="Unattached")),SUMIF(O$2:O575,O575,I$2:I575),"")</f>
        <v/>
      </c>
      <c r="S575" s="7" t="str">
        <f t="shared" si="91"/>
        <v/>
      </c>
      <c r="T575" s="42" t="str">
        <f>IF(AND(P575=3,H575="F",NOT(L575="Unattached")),SUMIF(O$2:O575,O575,I$2:I575),"")</f>
        <v/>
      </c>
      <c r="U575" s="8" t="str">
        <f t="shared" si="84"/>
        <v/>
      </c>
      <c r="V575" s="8" t="str">
        <f t="shared" si="88"/>
        <v/>
      </c>
      <c r="W575" s="40" t="str">
        <f t="shared" si="85"/>
        <v xml:space="preserve"> </v>
      </c>
      <c r="X575" s="40" t="str">
        <f>IF(H575="M",IF(P575&lt;&gt;4,"",VLOOKUP(CONCATENATE(O575," ",(P575-3)),$W$2:AA575,5,0)),IF(P575&lt;&gt;3,"",VLOOKUP(CONCATENATE(O575," ",(P575-2)),$W$2:AA575,5,0)))</f>
        <v/>
      </c>
      <c r="Y575" s="40" t="str">
        <f>IF(H575="M",IF(P575&lt;&gt;4,"",VLOOKUP(CONCATENATE(O575," ",(P575-2)),$W$2:AA575,5,0)),IF(P575&lt;&gt;3,"",VLOOKUP(CONCATENATE(O575," ",(P575-1)),$W$2:AA575,5,0)))</f>
        <v/>
      </c>
      <c r="Z575" s="40" t="str">
        <f>IF(H575="M",IF(P575&lt;&gt;4,"",VLOOKUP(CONCATENATE(O575," ",(P575-1)),$W$2:AA575,5,0)),IF(P575&lt;&gt;3,"",VLOOKUP(CONCATENATE(O575," ",(P575)),$W$2:AA575,5,0)))</f>
        <v/>
      </c>
      <c r="AA575" s="40" t="str">
        <f t="shared" si="89"/>
        <v/>
      </c>
    </row>
    <row r="576" spans="1:27" x14ac:dyDescent="0.3">
      <c r="A576" s="78" t="str">
        <f t="shared" si="82"/>
        <v/>
      </c>
      <c r="B576" s="78" t="str">
        <f t="shared" si="83"/>
        <v/>
      </c>
      <c r="C576" s="1">
        <v>575</v>
      </c>
      <c r="E576" s="73"/>
      <c r="F576" t="str">
        <f>IF(D576="","",VLOOKUP(D576,ENTRANTS!$A$1:$H$1000,2,0))</f>
        <v/>
      </c>
      <c r="G576" t="str">
        <f>IF(D576="","",VLOOKUP(D576,ENTRANTS!$A$1:$H$1000,3,0))</f>
        <v/>
      </c>
      <c r="H576" s="1" t="str">
        <f>IF(D576="","",LEFT(VLOOKUP(D576,ENTRANTS!$A$1:$H$1000,5,0),1))</f>
        <v/>
      </c>
      <c r="I576" s="1" t="str">
        <f>IF(D576="","",COUNTIF($H$2:H576,H576))</f>
        <v/>
      </c>
      <c r="J576" s="1" t="str">
        <f>IF(D576="","",VLOOKUP(D576,ENTRANTS!$A$1:$H$1000,4,0))</f>
        <v/>
      </c>
      <c r="K576" s="1" t="str">
        <f>IF(D576="","",COUNTIF($J$2:J576,J576))</f>
        <v/>
      </c>
      <c r="L576" t="str">
        <f>IF(D576="","",VLOOKUP(D576,ENTRANTS!$A$1:$H$1000,6,0))</f>
        <v/>
      </c>
      <c r="M576" s="99" t="str">
        <f t="shared" si="86"/>
        <v/>
      </c>
      <c r="N576" s="38"/>
      <c r="O576" s="5" t="str">
        <f t="shared" si="87"/>
        <v/>
      </c>
      <c r="P576" s="6" t="str">
        <f>IF(D576="","",COUNTIF($O$2:O576,O576))</f>
        <v/>
      </c>
      <c r="Q576" s="7" t="str">
        <f t="shared" si="90"/>
        <v/>
      </c>
      <c r="R576" s="42" t="str">
        <f>IF(AND(P576=4,H576="M",NOT(L576="Unattached")),SUMIF(O$2:O576,O576,I$2:I576),"")</f>
        <v/>
      </c>
      <c r="S576" s="7" t="str">
        <f t="shared" si="91"/>
        <v/>
      </c>
      <c r="T576" s="42" t="str">
        <f>IF(AND(P576=3,H576="F",NOT(L576="Unattached")),SUMIF(O$2:O576,O576,I$2:I576),"")</f>
        <v/>
      </c>
      <c r="U576" s="8" t="str">
        <f t="shared" si="84"/>
        <v/>
      </c>
      <c r="V576" s="8" t="str">
        <f t="shared" si="88"/>
        <v/>
      </c>
      <c r="W576" s="40" t="str">
        <f t="shared" si="85"/>
        <v xml:space="preserve"> </v>
      </c>
      <c r="X576" s="40" t="str">
        <f>IF(H576="M",IF(P576&lt;&gt;4,"",VLOOKUP(CONCATENATE(O576," ",(P576-3)),$W$2:AA576,5,0)),IF(P576&lt;&gt;3,"",VLOOKUP(CONCATENATE(O576," ",(P576-2)),$W$2:AA576,5,0)))</f>
        <v/>
      </c>
      <c r="Y576" s="40" t="str">
        <f>IF(H576="M",IF(P576&lt;&gt;4,"",VLOOKUP(CONCATENATE(O576," ",(P576-2)),$W$2:AA576,5,0)),IF(P576&lt;&gt;3,"",VLOOKUP(CONCATENATE(O576," ",(P576-1)),$W$2:AA576,5,0)))</f>
        <v/>
      </c>
      <c r="Z576" s="40" t="str">
        <f>IF(H576="M",IF(P576&lt;&gt;4,"",VLOOKUP(CONCATENATE(O576," ",(P576-1)),$W$2:AA576,5,0)),IF(P576&lt;&gt;3,"",VLOOKUP(CONCATENATE(O576," ",(P576)),$W$2:AA576,5,0)))</f>
        <v/>
      </c>
      <c r="AA576" s="40" t="str">
        <f t="shared" si="89"/>
        <v/>
      </c>
    </row>
    <row r="577" spans="1:27" x14ac:dyDescent="0.3">
      <c r="A577" s="78" t="str">
        <f t="shared" si="82"/>
        <v/>
      </c>
      <c r="B577" s="78" t="str">
        <f t="shared" si="83"/>
        <v/>
      </c>
      <c r="C577" s="1">
        <v>576</v>
      </c>
      <c r="E577" s="73"/>
      <c r="F577" t="str">
        <f>IF(D577="","",VLOOKUP(D577,ENTRANTS!$A$1:$H$1000,2,0))</f>
        <v/>
      </c>
      <c r="G577" t="str">
        <f>IF(D577="","",VLOOKUP(D577,ENTRANTS!$A$1:$H$1000,3,0))</f>
        <v/>
      </c>
      <c r="H577" s="1" t="str">
        <f>IF(D577="","",LEFT(VLOOKUP(D577,ENTRANTS!$A$1:$H$1000,5,0),1))</f>
        <v/>
      </c>
      <c r="I577" s="1" t="str">
        <f>IF(D577="","",COUNTIF($H$2:H577,H577))</f>
        <v/>
      </c>
      <c r="J577" s="1" t="str">
        <f>IF(D577="","",VLOOKUP(D577,ENTRANTS!$A$1:$H$1000,4,0))</f>
        <v/>
      </c>
      <c r="K577" s="1" t="str">
        <f>IF(D577="","",COUNTIF($J$2:J577,J577))</f>
        <v/>
      </c>
      <c r="L577" t="str">
        <f>IF(D577="","",VLOOKUP(D577,ENTRANTS!$A$1:$H$1000,6,0))</f>
        <v/>
      </c>
      <c r="M577" s="99" t="str">
        <f t="shared" si="86"/>
        <v/>
      </c>
      <c r="N577" s="38"/>
      <c r="O577" s="5" t="str">
        <f t="shared" si="87"/>
        <v/>
      </c>
      <c r="P577" s="6" t="str">
        <f>IF(D577="","",COUNTIF($O$2:O577,O577))</f>
        <v/>
      </c>
      <c r="Q577" s="7" t="str">
        <f t="shared" si="90"/>
        <v/>
      </c>
      <c r="R577" s="42" t="str">
        <f>IF(AND(P577=4,H577="M",NOT(L577="Unattached")),SUMIF(O$2:O577,O577,I$2:I577),"")</f>
        <v/>
      </c>
      <c r="S577" s="7" t="str">
        <f t="shared" si="91"/>
        <v/>
      </c>
      <c r="T577" s="42" t="str">
        <f>IF(AND(P577=3,H577="F",NOT(L577="Unattached")),SUMIF(O$2:O577,O577,I$2:I577),"")</f>
        <v/>
      </c>
      <c r="U577" s="8" t="str">
        <f t="shared" si="84"/>
        <v/>
      </c>
      <c r="V577" s="8" t="str">
        <f t="shared" si="88"/>
        <v/>
      </c>
      <c r="W577" s="40" t="str">
        <f t="shared" si="85"/>
        <v xml:space="preserve"> </v>
      </c>
      <c r="X577" s="40" t="str">
        <f>IF(H577="M",IF(P577&lt;&gt;4,"",VLOOKUP(CONCATENATE(O577," ",(P577-3)),$W$2:AA577,5,0)),IF(P577&lt;&gt;3,"",VLOOKUP(CONCATENATE(O577," ",(P577-2)),$W$2:AA577,5,0)))</f>
        <v/>
      </c>
      <c r="Y577" s="40" t="str">
        <f>IF(H577="M",IF(P577&lt;&gt;4,"",VLOOKUP(CONCATENATE(O577," ",(P577-2)),$W$2:AA577,5,0)),IF(P577&lt;&gt;3,"",VLOOKUP(CONCATENATE(O577," ",(P577-1)),$W$2:AA577,5,0)))</f>
        <v/>
      </c>
      <c r="Z577" s="40" t="str">
        <f>IF(H577="M",IF(P577&lt;&gt;4,"",VLOOKUP(CONCATENATE(O577," ",(P577-1)),$W$2:AA577,5,0)),IF(P577&lt;&gt;3,"",VLOOKUP(CONCATENATE(O577," ",(P577)),$W$2:AA577,5,0)))</f>
        <v/>
      </c>
      <c r="AA577" s="40" t="str">
        <f t="shared" si="89"/>
        <v/>
      </c>
    </row>
    <row r="578" spans="1:27" x14ac:dyDescent="0.3">
      <c r="A578" s="78" t="str">
        <f t="shared" ref="A578:A641" si="92">IF(C578&lt;1,"",CONCATENATE(H578,I578))</f>
        <v/>
      </c>
      <c r="B578" s="78" t="str">
        <f t="shared" ref="B578:B641" si="93">IF(C578&lt;1,"",CONCATENATE(J578,K578))</f>
        <v/>
      </c>
      <c r="C578" s="1">
        <v>577</v>
      </c>
      <c r="E578" s="73"/>
      <c r="F578" t="str">
        <f>IF(D578="","",VLOOKUP(D578,ENTRANTS!$A$1:$H$1000,2,0))</f>
        <v/>
      </c>
      <c r="G578" t="str">
        <f>IF(D578="","",VLOOKUP(D578,ENTRANTS!$A$1:$H$1000,3,0))</f>
        <v/>
      </c>
      <c r="H578" s="1" t="str">
        <f>IF(D578="","",LEFT(VLOOKUP(D578,ENTRANTS!$A$1:$H$1000,5,0),1))</f>
        <v/>
      </c>
      <c r="I578" s="1" t="str">
        <f>IF(D578="","",COUNTIF($H$2:H578,H578))</f>
        <v/>
      </c>
      <c r="J578" s="1" t="str">
        <f>IF(D578="","",VLOOKUP(D578,ENTRANTS!$A$1:$H$1000,4,0))</f>
        <v/>
      </c>
      <c r="K578" s="1" t="str">
        <f>IF(D578="","",COUNTIF($J$2:J578,J578))</f>
        <v/>
      </c>
      <c r="L578" t="str">
        <f>IF(D578="","",VLOOKUP(D578,ENTRANTS!$A$1:$H$1000,6,0))</f>
        <v/>
      </c>
      <c r="M578" s="99" t="str">
        <f t="shared" si="86"/>
        <v/>
      </c>
      <c r="N578" s="38"/>
      <c r="O578" s="5" t="str">
        <f t="shared" si="87"/>
        <v/>
      </c>
      <c r="P578" s="6" t="str">
        <f>IF(D578="","",COUNTIF($O$2:O578,O578))</f>
        <v/>
      </c>
      <c r="Q578" s="7" t="str">
        <f t="shared" si="90"/>
        <v/>
      </c>
      <c r="R578" s="42" t="str">
        <f>IF(AND(P578=4,H578="M",NOT(L578="Unattached")),SUMIF(O$2:O578,O578,I$2:I578),"")</f>
        <v/>
      </c>
      <c r="S578" s="7" t="str">
        <f t="shared" si="91"/>
        <v/>
      </c>
      <c r="T578" s="42" t="str">
        <f>IF(AND(P578=3,H578="F",NOT(L578="Unattached")),SUMIF(O$2:O578,O578,I$2:I578),"")</f>
        <v/>
      </c>
      <c r="U578" s="8" t="str">
        <f t="shared" ref="U578:U641" si="94">IF(AND(L578&lt;&gt;"Unattached",OR(Q578&lt;&gt;"",S578&lt;&gt;"")),L578,"")</f>
        <v/>
      </c>
      <c r="V578" s="8" t="str">
        <f t="shared" si="88"/>
        <v/>
      </c>
      <c r="W578" s="40" t="str">
        <f t="shared" ref="W578:W641" si="95">CONCATENATE(O578," ",P578)</f>
        <v xml:space="preserve"> </v>
      </c>
      <c r="X578" s="40" t="str">
        <f>IF(H578="M",IF(P578&lt;&gt;4,"",VLOOKUP(CONCATENATE(O578," ",(P578-3)),$W$2:AA578,5,0)),IF(P578&lt;&gt;3,"",VLOOKUP(CONCATENATE(O578," ",(P578-2)),$W$2:AA578,5,0)))</f>
        <v/>
      </c>
      <c r="Y578" s="40" t="str">
        <f>IF(H578="M",IF(P578&lt;&gt;4,"",VLOOKUP(CONCATENATE(O578," ",(P578-2)),$W$2:AA578,5,0)),IF(P578&lt;&gt;3,"",VLOOKUP(CONCATENATE(O578," ",(P578-1)),$W$2:AA578,5,0)))</f>
        <v/>
      </c>
      <c r="Z578" s="40" t="str">
        <f>IF(H578="M",IF(P578&lt;&gt;4,"",VLOOKUP(CONCATENATE(O578," ",(P578-1)),$W$2:AA578,5,0)),IF(P578&lt;&gt;3,"",VLOOKUP(CONCATENATE(O578," ",(P578)),$W$2:AA578,5,0)))</f>
        <v/>
      </c>
      <c r="AA578" s="40" t="str">
        <f t="shared" si="89"/>
        <v/>
      </c>
    </row>
    <row r="579" spans="1:27" x14ac:dyDescent="0.3">
      <c r="A579" s="78" t="str">
        <f t="shared" si="92"/>
        <v/>
      </c>
      <c r="B579" s="78" t="str">
        <f t="shared" si="93"/>
        <v/>
      </c>
      <c r="C579" s="1">
        <v>578</v>
      </c>
      <c r="E579" s="73"/>
      <c r="F579" t="str">
        <f>IF(D579="","",VLOOKUP(D579,ENTRANTS!$A$1:$H$1000,2,0))</f>
        <v/>
      </c>
      <c r="G579" t="str">
        <f>IF(D579="","",VLOOKUP(D579,ENTRANTS!$A$1:$H$1000,3,0))</f>
        <v/>
      </c>
      <c r="H579" s="1" t="str">
        <f>IF(D579="","",LEFT(VLOOKUP(D579,ENTRANTS!$A$1:$H$1000,5,0),1))</f>
        <v/>
      </c>
      <c r="I579" s="1" t="str">
        <f>IF(D579="","",COUNTIF($H$2:H579,H579))</f>
        <v/>
      </c>
      <c r="J579" s="1" t="str">
        <f>IF(D579="","",VLOOKUP(D579,ENTRANTS!$A$1:$H$1000,4,0))</f>
        <v/>
      </c>
      <c r="K579" s="1" t="str">
        <f>IF(D579="","",COUNTIF($J$2:J579,J579))</f>
        <v/>
      </c>
      <c r="L579" t="str">
        <f>IF(D579="","",VLOOKUP(D579,ENTRANTS!$A$1:$H$1000,6,0))</f>
        <v/>
      </c>
      <c r="M579" s="99" t="str">
        <f t="shared" ref="M579:M642" si="96">IF(D579&lt;1,"",IF(COUNTIF($D$2:$D$501,D579)=1,"","DUPLICATE"))</f>
        <v/>
      </c>
      <c r="N579" s="38"/>
      <c r="O579" s="5" t="str">
        <f t="shared" ref="O579:O642" si="97">IF(D579="","",CONCATENATE(H579," ",L579))</f>
        <v/>
      </c>
      <c r="P579" s="6" t="str">
        <f>IF(D579="","",COUNTIF($O$2:O579,O579))</f>
        <v/>
      </c>
      <c r="Q579" s="7" t="str">
        <f t="shared" si="90"/>
        <v/>
      </c>
      <c r="R579" s="42" t="str">
        <f>IF(AND(P579=4,H579="M",NOT(L579="Unattached")),SUMIF(O$2:O579,O579,I$2:I579),"")</f>
        <v/>
      </c>
      <c r="S579" s="7" t="str">
        <f t="shared" si="91"/>
        <v/>
      </c>
      <c r="T579" s="42" t="str">
        <f>IF(AND(P579=3,H579="F",NOT(L579="Unattached")),SUMIF(O$2:O579,O579,I$2:I579),"")</f>
        <v/>
      </c>
      <c r="U579" s="8" t="str">
        <f t="shared" si="94"/>
        <v/>
      </c>
      <c r="V579" s="8" t="str">
        <f t="shared" ref="V579:V642" si="98">IF(U579="","",IF(H579="M",CONCATENATE(U579," (",X579,", ",Y579,", ",Z579,", ",AA579,")"),CONCATENATE(U579," (",X579,", ",Y579,", ",Z579,")")))</f>
        <v/>
      </c>
      <c r="W579" s="40" t="str">
        <f t="shared" si="95"/>
        <v xml:space="preserve"> </v>
      </c>
      <c r="X579" s="40" t="str">
        <f>IF(H579="M",IF(P579&lt;&gt;4,"",VLOOKUP(CONCATENATE(O579," ",(P579-3)),$W$2:AA579,5,0)),IF(P579&lt;&gt;3,"",VLOOKUP(CONCATENATE(O579," ",(P579-2)),$W$2:AA579,5,0)))</f>
        <v/>
      </c>
      <c r="Y579" s="40" t="str">
        <f>IF(H579="M",IF(P579&lt;&gt;4,"",VLOOKUP(CONCATENATE(O579," ",(P579-2)),$W$2:AA579,5,0)),IF(P579&lt;&gt;3,"",VLOOKUP(CONCATENATE(O579," ",(P579-1)),$W$2:AA579,5,0)))</f>
        <v/>
      </c>
      <c r="Z579" s="40" t="str">
        <f>IF(H579="M",IF(P579&lt;&gt;4,"",VLOOKUP(CONCATENATE(O579," ",(P579-1)),$W$2:AA579,5,0)),IF(P579&lt;&gt;3,"",VLOOKUP(CONCATENATE(O579," ",(P579)),$W$2:AA579,5,0)))</f>
        <v/>
      </c>
      <c r="AA579" s="40" t="str">
        <f t="shared" ref="AA579:AA642" si="99">IF(AND(L579&lt;&gt;"Unattached",P579&lt;=4),CONCATENATE(F579," ",G579),"")</f>
        <v/>
      </c>
    </row>
    <row r="580" spans="1:27" x14ac:dyDescent="0.3">
      <c r="A580" s="78" t="str">
        <f t="shared" si="92"/>
        <v/>
      </c>
      <c r="B580" s="78" t="str">
        <f t="shared" si="93"/>
        <v/>
      </c>
      <c r="C580" s="1">
        <v>579</v>
      </c>
      <c r="E580" s="73"/>
      <c r="F580" t="str">
        <f>IF(D580="","",VLOOKUP(D580,ENTRANTS!$A$1:$H$1000,2,0))</f>
        <v/>
      </c>
      <c r="G580" t="str">
        <f>IF(D580="","",VLOOKUP(D580,ENTRANTS!$A$1:$H$1000,3,0))</f>
        <v/>
      </c>
      <c r="H580" s="1" t="str">
        <f>IF(D580="","",LEFT(VLOOKUP(D580,ENTRANTS!$A$1:$H$1000,5,0),1))</f>
        <v/>
      </c>
      <c r="I580" s="1" t="str">
        <f>IF(D580="","",COUNTIF($H$2:H580,H580))</f>
        <v/>
      </c>
      <c r="J580" s="1" t="str">
        <f>IF(D580="","",VLOOKUP(D580,ENTRANTS!$A$1:$H$1000,4,0))</f>
        <v/>
      </c>
      <c r="K580" s="1" t="str">
        <f>IF(D580="","",COUNTIF($J$2:J580,J580))</f>
        <v/>
      </c>
      <c r="L580" t="str">
        <f>IF(D580="","",VLOOKUP(D580,ENTRANTS!$A$1:$H$1000,6,0))</f>
        <v/>
      </c>
      <c r="M580" s="99" t="str">
        <f t="shared" si="96"/>
        <v/>
      </c>
      <c r="N580" s="38"/>
      <c r="O580" s="5" t="str">
        <f t="shared" si="97"/>
        <v/>
      </c>
      <c r="P580" s="6" t="str">
        <f>IF(D580="","",COUNTIF($O$2:O580,O580))</f>
        <v/>
      </c>
      <c r="Q580" s="7" t="str">
        <f t="shared" si="90"/>
        <v/>
      </c>
      <c r="R580" s="42" t="str">
        <f>IF(AND(P580=4,H580="M",NOT(L580="Unattached")),SUMIF(O$2:O580,O580,I$2:I580),"")</f>
        <v/>
      </c>
      <c r="S580" s="7" t="str">
        <f t="shared" si="91"/>
        <v/>
      </c>
      <c r="T580" s="42" t="str">
        <f>IF(AND(P580=3,H580="F",NOT(L580="Unattached")),SUMIF(O$2:O580,O580,I$2:I580),"")</f>
        <v/>
      </c>
      <c r="U580" s="8" t="str">
        <f t="shared" si="94"/>
        <v/>
      </c>
      <c r="V580" s="8" t="str">
        <f t="shared" si="98"/>
        <v/>
      </c>
      <c r="W580" s="40" t="str">
        <f t="shared" si="95"/>
        <v xml:space="preserve"> </v>
      </c>
      <c r="X580" s="40" t="str">
        <f>IF(H580="M",IF(P580&lt;&gt;4,"",VLOOKUP(CONCATENATE(O580," ",(P580-3)),$W$2:AA580,5,0)),IF(P580&lt;&gt;3,"",VLOOKUP(CONCATENATE(O580," ",(P580-2)),$W$2:AA580,5,0)))</f>
        <v/>
      </c>
      <c r="Y580" s="40" t="str">
        <f>IF(H580="M",IF(P580&lt;&gt;4,"",VLOOKUP(CONCATENATE(O580," ",(P580-2)),$W$2:AA580,5,0)),IF(P580&lt;&gt;3,"",VLOOKUP(CONCATENATE(O580," ",(P580-1)),$W$2:AA580,5,0)))</f>
        <v/>
      </c>
      <c r="Z580" s="40" t="str">
        <f>IF(H580="M",IF(P580&lt;&gt;4,"",VLOOKUP(CONCATENATE(O580," ",(P580-1)),$W$2:AA580,5,0)),IF(P580&lt;&gt;3,"",VLOOKUP(CONCATENATE(O580," ",(P580)),$W$2:AA580,5,0)))</f>
        <v/>
      </c>
      <c r="AA580" s="40" t="str">
        <f t="shared" si="99"/>
        <v/>
      </c>
    </row>
    <row r="581" spans="1:27" x14ac:dyDescent="0.3">
      <c r="A581" s="78" t="str">
        <f t="shared" si="92"/>
        <v/>
      </c>
      <c r="B581" s="78" t="str">
        <f t="shared" si="93"/>
        <v/>
      </c>
      <c r="C581" s="1">
        <v>580</v>
      </c>
      <c r="E581" s="73"/>
      <c r="F581" t="str">
        <f>IF(D581="","",VLOOKUP(D581,ENTRANTS!$A$1:$H$1000,2,0))</f>
        <v/>
      </c>
      <c r="G581" t="str">
        <f>IF(D581="","",VLOOKUP(D581,ENTRANTS!$A$1:$H$1000,3,0))</f>
        <v/>
      </c>
      <c r="H581" s="1" t="str">
        <f>IF(D581="","",LEFT(VLOOKUP(D581,ENTRANTS!$A$1:$H$1000,5,0),1))</f>
        <v/>
      </c>
      <c r="I581" s="1" t="str">
        <f>IF(D581="","",COUNTIF($H$2:H581,H581))</f>
        <v/>
      </c>
      <c r="J581" s="1" t="str">
        <f>IF(D581="","",VLOOKUP(D581,ENTRANTS!$A$1:$H$1000,4,0))</f>
        <v/>
      </c>
      <c r="K581" s="1" t="str">
        <f>IF(D581="","",COUNTIF($J$2:J581,J581))</f>
        <v/>
      </c>
      <c r="L581" t="str">
        <f>IF(D581="","",VLOOKUP(D581,ENTRANTS!$A$1:$H$1000,6,0))</f>
        <v/>
      </c>
      <c r="M581" s="99" t="str">
        <f t="shared" si="96"/>
        <v/>
      </c>
      <c r="N581" s="38"/>
      <c r="O581" s="5" t="str">
        <f t="shared" si="97"/>
        <v/>
      </c>
      <c r="P581" s="6" t="str">
        <f>IF(D581="","",COUNTIF($O$2:O581,O581))</f>
        <v/>
      </c>
      <c r="Q581" s="7" t="str">
        <f t="shared" si="90"/>
        <v/>
      </c>
      <c r="R581" s="42" t="str">
        <f>IF(AND(P581=4,H581="M",NOT(L581="Unattached")),SUMIF(O$2:O581,O581,I$2:I581),"")</f>
        <v/>
      </c>
      <c r="S581" s="7" t="str">
        <f t="shared" si="91"/>
        <v/>
      </c>
      <c r="T581" s="42" t="str">
        <f>IF(AND(P581=3,H581="F",NOT(L581="Unattached")),SUMIF(O$2:O581,O581,I$2:I581),"")</f>
        <v/>
      </c>
      <c r="U581" s="8" t="str">
        <f t="shared" si="94"/>
        <v/>
      </c>
      <c r="V581" s="8" t="str">
        <f t="shared" si="98"/>
        <v/>
      </c>
      <c r="W581" s="40" t="str">
        <f t="shared" si="95"/>
        <v xml:space="preserve"> </v>
      </c>
      <c r="X581" s="40" t="str">
        <f>IF(H581="M",IF(P581&lt;&gt;4,"",VLOOKUP(CONCATENATE(O581," ",(P581-3)),$W$2:AA581,5,0)),IF(P581&lt;&gt;3,"",VLOOKUP(CONCATENATE(O581," ",(P581-2)),$W$2:AA581,5,0)))</f>
        <v/>
      </c>
      <c r="Y581" s="40" t="str">
        <f>IF(H581="M",IF(P581&lt;&gt;4,"",VLOOKUP(CONCATENATE(O581," ",(P581-2)),$W$2:AA581,5,0)),IF(P581&lt;&gt;3,"",VLOOKUP(CONCATENATE(O581," ",(P581-1)),$W$2:AA581,5,0)))</f>
        <v/>
      </c>
      <c r="Z581" s="40" t="str">
        <f>IF(H581="M",IF(P581&lt;&gt;4,"",VLOOKUP(CONCATENATE(O581," ",(P581-1)),$W$2:AA581,5,0)),IF(P581&lt;&gt;3,"",VLOOKUP(CONCATENATE(O581," ",(P581)),$W$2:AA581,5,0)))</f>
        <v/>
      </c>
      <c r="AA581" s="40" t="str">
        <f t="shared" si="99"/>
        <v/>
      </c>
    </row>
    <row r="582" spans="1:27" x14ac:dyDescent="0.3">
      <c r="A582" s="78" t="str">
        <f t="shared" si="92"/>
        <v/>
      </c>
      <c r="B582" s="78" t="str">
        <f t="shared" si="93"/>
        <v/>
      </c>
      <c r="C582" s="1">
        <v>581</v>
      </c>
      <c r="E582" s="73"/>
      <c r="F582" t="str">
        <f>IF(D582="","",VLOOKUP(D582,ENTRANTS!$A$1:$H$1000,2,0))</f>
        <v/>
      </c>
      <c r="G582" t="str">
        <f>IF(D582="","",VLOOKUP(D582,ENTRANTS!$A$1:$H$1000,3,0))</f>
        <v/>
      </c>
      <c r="H582" s="1" t="str">
        <f>IF(D582="","",LEFT(VLOOKUP(D582,ENTRANTS!$A$1:$H$1000,5,0),1))</f>
        <v/>
      </c>
      <c r="I582" s="1" t="str">
        <f>IF(D582="","",COUNTIF($H$2:H582,H582))</f>
        <v/>
      </c>
      <c r="J582" s="1" t="str">
        <f>IF(D582="","",VLOOKUP(D582,ENTRANTS!$A$1:$H$1000,4,0))</f>
        <v/>
      </c>
      <c r="K582" s="1" t="str">
        <f>IF(D582="","",COUNTIF($J$2:J582,J582))</f>
        <v/>
      </c>
      <c r="L582" t="str">
        <f>IF(D582="","",VLOOKUP(D582,ENTRANTS!$A$1:$H$1000,6,0))</f>
        <v/>
      </c>
      <c r="M582" s="99" t="str">
        <f t="shared" si="96"/>
        <v/>
      </c>
      <c r="N582" s="38"/>
      <c r="O582" s="5" t="str">
        <f t="shared" si="97"/>
        <v/>
      </c>
      <c r="P582" s="6" t="str">
        <f>IF(D582="","",COUNTIF($O$2:O582,O582))</f>
        <v/>
      </c>
      <c r="Q582" s="7" t="str">
        <f t="shared" si="90"/>
        <v/>
      </c>
      <c r="R582" s="42" t="str">
        <f>IF(AND(P582=4,H582="M",NOT(L582="Unattached")),SUMIF(O$2:O582,O582,I$2:I582),"")</f>
        <v/>
      </c>
      <c r="S582" s="7" t="str">
        <f t="shared" si="91"/>
        <v/>
      </c>
      <c r="T582" s="42" t="str">
        <f>IF(AND(P582=3,H582="F",NOT(L582="Unattached")),SUMIF(O$2:O582,O582,I$2:I582),"")</f>
        <v/>
      </c>
      <c r="U582" s="8" t="str">
        <f t="shared" si="94"/>
        <v/>
      </c>
      <c r="V582" s="8" t="str">
        <f t="shared" si="98"/>
        <v/>
      </c>
      <c r="W582" s="40" t="str">
        <f t="shared" si="95"/>
        <v xml:space="preserve"> </v>
      </c>
      <c r="X582" s="40" t="str">
        <f>IF(H582="M",IF(P582&lt;&gt;4,"",VLOOKUP(CONCATENATE(O582," ",(P582-3)),$W$2:AA582,5,0)),IF(P582&lt;&gt;3,"",VLOOKUP(CONCATENATE(O582," ",(P582-2)),$W$2:AA582,5,0)))</f>
        <v/>
      </c>
      <c r="Y582" s="40" t="str">
        <f>IF(H582="M",IF(P582&lt;&gt;4,"",VLOOKUP(CONCATENATE(O582," ",(P582-2)),$W$2:AA582,5,0)),IF(P582&lt;&gt;3,"",VLOOKUP(CONCATENATE(O582," ",(P582-1)),$W$2:AA582,5,0)))</f>
        <v/>
      </c>
      <c r="Z582" s="40" t="str">
        <f>IF(H582="M",IF(P582&lt;&gt;4,"",VLOOKUP(CONCATENATE(O582," ",(P582-1)),$W$2:AA582,5,0)),IF(P582&lt;&gt;3,"",VLOOKUP(CONCATENATE(O582," ",(P582)),$W$2:AA582,5,0)))</f>
        <v/>
      </c>
      <c r="AA582" s="40" t="str">
        <f t="shared" si="99"/>
        <v/>
      </c>
    </row>
    <row r="583" spans="1:27" x14ac:dyDescent="0.3">
      <c r="A583" s="78" t="str">
        <f t="shared" si="92"/>
        <v/>
      </c>
      <c r="B583" s="78" t="str">
        <f t="shared" si="93"/>
        <v/>
      </c>
      <c r="C583" s="1">
        <v>582</v>
      </c>
      <c r="E583" s="73"/>
      <c r="F583" t="str">
        <f>IF(D583="","",VLOOKUP(D583,ENTRANTS!$A$1:$H$1000,2,0))</f>
        <v/>
      </c>
      <c r="G583" t="str">
        <f>IF(D583="","",VLOOKUP(D583,ENTRANTS!$A$1:$H$1000,3,0))</f>
        <v/>
      </c>
      <c r="H583" s="1" t="str">
        <f>IF(D583="","",LEFT(VLOOKUP(D583,ENTRANTS!$A$1:$H$1000,5,0),1))</f>
        <v/>
      </c>
      <c r="I583" s="1" t="str">
        <f>IF(D583="","",COUNTIF($H$2:H583,H583))</f>
        <v/>
      </c>
      <c r="J583" s="1" t="str">
        <f>IF(D583="","",VLOOKUP(D583,ENTRANTS!$A$1:$H$1000,4,0))</f>
        <v/>
      </c>
      <c r="K583" s="1" t="str">
        <f>IF(D583="","",COUNTIF($J$2:J583,J583))</f>
        <v/>
      </c>
      <c r="L583" t="str">
        <f>IF(D583="","",VLOOKUP(D583,ENTRANTS!$A$1:$H$1000,6,0))</f>
        <v/>
      </c>
      <c r="M583" s="99" t="str">
        <f t="shared" si="96"/>
        <v/>
      </c>
      <c r="N583" s="38"/>
      <c r="O583" s="5" t="str">
        <f t="shared" si="97"/>
        <v/>
      </c>
      <c r="P583" s="6" t="str">
        <f>IF(D583="","",COUNTIF($O$2:O583,O583))</f>
        <v/>
      </c>
      <c r="Q583" s="7" t="str">
        <f t="shared" si="90"/>
        <v/>
      </c>
      <c r="R583" s="42" t="str">
        <f>IF(AND(P583=4,H583="M",NOT(L583="Unattached")),SUMIF(O$2:O583,O583,I$2:I583),"")</f>
        <v/>
      </c>
      <c r="S583" s="7" t="str">
        <f t="shared" si="91"/>
        <v/>
      </c>
      <c r="T583" s="42" t="str">
        <f>IF(AND(P583=3,H583="F",NOT(L583="Unattached")),SUMIF(O$2:O583,O583,I$2:I583),"")</f>
        <v/>
      </c>
      <c r="U583" s="8" t="str">
        <f t="shared" si="94"/>
        <v/>
      </c>
      <c r="V583" s="8" t="str">
        <f t="shared" si="98"/>
        <v/>
      </c>
      <c r="W583" s="40" t="str">
        <f t="shared" si="95"/>
        <v xml:space="preserve"> </v>
      </c>
      <c r="X583" s="40" t="str">
        <f>IF(H583="M",IF(P583&lt;&gt;4,"",VLOOKUP(CONCATENATE(O583," ",(P583-3)),$W$2:AA583,5,0)),IF(P583&lt;&gt;3,"",VLOOKUP(CONCATENATE(O583," ",(P583-2)),$W$2:AA583,5,0)))</f>
        <v/>
      </c>
      <c r="Y583" s="40" t="str">
        <f>IF(H583="M",IF(P583&lt;&gt;4,"",VLOOKUP(CONCATENATE(O583," ",(P583-2)),$W$2:AA583,5,0)),IF(P583&lt;&gt;3,"",VLOOKUP(CONCATENATE(O583," ",(P583-1)),$W$2:AA583,5,0)))</f>
        <v/>
      </c>
      <c r="Z583" s="40" t="str">
        <f>IF(H583="M",IF(P583&lt;&gt;4,"",VLOOKUP(CONCATENATE(O583," ",(P583-1)),$W$2:AA583,5,0)),IF(P583&lt;&gt;3,"",VLOOKUP(CONCATENATE(O583," ",(P583)),$W$2:AA583,5,0)))</f>
        <v/>
      </c>
      <c r="AA583" s="40" t="str">
        <f t="shared" si="99"/>
        <v/>
      </c>
    </row>
    <row r="584" spans="1:27" x14ac:dyDescent="0.3">
      <c r="A584" s="78" t="str">
        <f t="shared" si="92"/>
        <v/>
      </c>
      <c r="B584" s="78" t="str">
        <f t="shared" si="93"/>
        <v/>
      </c>
      <c r="C584" s="1">
        <v>583</v>
      </c>
      <c r="E584" s="73"/>
      <c r="F584" t="str">
        <f>IF(D584="","",VLOOKUP(D584,ENTRANTS!$A$1:$H$1000,2,0))</f>
        <v/>
      </c>
      <c r="G584" t="str">
        <f>IF(D584="","",VLOOKUP(D584,ENTRANTS!$A$1:$H$1000,3,0))</f>
        <v/>
      </c>
      <c r="H584" s="1" t="str">
        <f>IF(D584="","",LEFT(VLOOKUP(D584,ENTRANTS!$A$1:$H$1000,5,0),1))</f>
        <v/>
      </c>
      <c r="I584" s="1" t="str">
        <f>IF(D584="","",COUNTIF($H$2:H584,H584))</f>
        <v/>
      </c>
      <c r="J584" s="1" t="str">
        <f>IF(D584="","",VLOOKUP(D584,ENTRANTS!$A$1:$H$1000,4,0))</f>
        <v/>
      </c>
      <c r="K584" s="1" t="str">
        <f>IF(D584="","",COUNTIF($J$2:J584,J584))</f>
        <v/>
      </c>
      <c r="L584" t="str">
        <f>IF(D584="","",VLOOKUP(D584,ENTRANTS!$A$1:$H$1000,6,0))</f>
        <v/>
      </c>
      <c r="M584" s="99" t="str">
        <f t="shared" si="96"/>
        <v/>
      </c>
      <c r="N584" s="38"/>
      <c r="O584" s="5" t="str">
        <f t="shared" si="97"/>
        <v/>
      </c>
      <c r="P584" s="6" t="str">
        <f>IF(D584="","",COUNTIF($O$2:O584,O584))</f>
        <v/>
      </c>
      <c r="Q584" s="7" t="str">
        <f t="shared" si="90"/>
        <v/>
      </c>
      <c r="R584" s="42" t="str">
        <f>IF(AND(P584=4,H584="M",NOT(L584="Unattached")),SUMIF(O$2:O584,O584,I$2:I584),"")</f>
        <v/>
      </c>
      <c r="S584" s="7" t="str">
        <f t="shared" si="91"/>
        <v/>
      </c>
      <c r="T584" s="42" t="str">
        <f>IF(AND(P584=3,H584="F",NOT(L584="Unattached")),SUMIF(O$2:O584,O584,I$2:I584),"")</f>
        <v/>
      </c>
      <c r="U584" s="8" t="str">
        <f t="shared" si="94"/>
        <v/>
      </c>
      <c r="V584" s="8" t="str">
        <f t="shared" si="98"/>
        <v/>
      </c>
      <c r="W584" s="40" t="str">
        <f t="shared" si="95"/>
        <v xml:space="preserve"> </v>
      </c>
      <c r="X584" s="40" t="str">
        <f>IF(H584="M",IF(P584&lt;&gt;4,"",VLOOKUP(CONCATENATE(O584," ",(P584-3)),$W$2:AA584,5,0)),IF(P584&lt;&gt;3,"",VLOOKUP(CONCATENATE(O584," ",(P584-2)),$W$2:AA584,5,0)))</f>
        <v/>
      </c>
      <c r="Y584" s="40" t="str">
        <f>IF(H584="M",IF(P584&lt;&gt;4,"",VLOOKUP(CONCATENATE(O584," ",(P584-2)),$W$2:AA584,5,0)),IF(P584&lt;&gt;3,"",VLOOKUP(CONCATENATE(O584," ",(P584-1)),$W$2:AA584,5,0)))</f>
        <v/>
      </c>
      <c r="Z584" s="40" t="str">
        <f>IF(H584="M",IF(P584&lt;&gt;4,"",VLOOKUP(CONCATENATE(O584," ",(P584-1)),$W$2:AA584,5,0)),IF(P584&lt;&gt;3,"",VLOOKUP(CONCATENATE(O584," ",(P584)),$W$2:AA584,5,0)))</f>
        <v/>
      </c>
      <c r="AA584" s="40" t="str">
        <f t="shared" si="99"/>
        <v/>
      </c>
    </row>
    <row r="585" spans="1:27" x14ac:dyDescent="0.3">
      <c r="A585" s="78" t="str">
        <f t="shared" si="92"/>
        <v/>
      </c>
      <c r="B585" s="78" t="str">
        <f t="shared" si="93"/>
        <v/>
      </c>
      <c r="C585" s="1">
        <v>584</v>
      </c>
      <c r="E585" s="73"/>
      <c r="F585" t="str">
        <f>IF(D585="","",VLOOKUP(D585,ENTRANTS!$A$1:$H$1000,2,0))</f>
        <v/>
      </c>
      <c r="G585" t="str">
        <f>IF(D585="","",VLOOKUP(D585,ENTRANTS!$A$1:$H$1000,3,0))</f>
        <v/>
      </c>
      <c r="H585" s="1" t="str">
        <f>IF(D585="","",LEFT(VLOOKUP(D585,ENTRANTS!$A$1:$H$1000,5,0),1))</f>
        <v/>
      </c>
      <c r="I585" s="1" t="str">
        <f>IF(D585="","",COUNTIF($H$2:H585,H585))</f>
        <v/>
      </c>
      <c r="J585" s="1" t="str">
        <f>IF(D585="","",VLOOKUP(D585,ENTRANTS!$A$1:$H$1000,4,0))</f>
        <v/>
      </c>
      <c r="K585" s="1" t="str">
        <f>IF(D585="","",COUNTIF($J$2:J585,J585))</f>
        <v/>
      </c>
      <c r="L585" t="str">
        <f>IF(D585="","",VLOOKUP(D585,ENTRANTS!$A$1:$H$1000,6,0))</f>
        <v/>
      </c>
      <c r="M585" s="99" t="str">
        <f t="shared" si="96"/>
        <v/>
      </c>
      <c r="N585" s="38"/>
      <c r="O585" s="5" t="str">
        <f t="shared" si="97"/>
        <v/>
      </c>
      <c r="P585" s="6" t="str">
        <f>IF(D585="","",COUNTIF($O$2:O585,O585))</f>
        <v/>
      </c>
      <c r="Q585" s="7" t="str">
        <f t="shared" si="90"/>
        <v/>
      </c>
      <c r="R585" s="42" t="str">
        <f>IF(AND(P585=4,H585="M",NOT(L585="Unattached")),SUMIF(O$2:O585,O585,I$2:I585),"")</f>
        <v/>
      </c>
      <c r="S585" s="7" t="str">
        <f t="shared" si="91"/>
        <v/>
      </c>
      <c r="T585" s="42" t="str">
        <f>IF(AND(P585=3,H585="F",NOT(L585="Unattached")),SUMIF(O$2:O585,O585,I$2:I585),"")</f>
        <v/>
      </c>
      <c r="U585" s="8" t="str">
        <f t="shared" si="94"/>
        <v/>
      </c>
      <c r="V585" s="8" t="str">
        <f t="shared" si="98"/>
        <v/>
      </c>
      <c r="W585" s="40" t="str">
        <f t="shared" si="95"/>
        <v xml:space="preserve"> </v>
      </c>
      <c r="X585" s="40" t="str">
        <f>IF(H585="M",IF(P585&lt;&gt;4,"",VLOOKUP(CONCATENATE(O585," ",(P585-3)),$W$2:AA585,5,0)),IF(P585&lt;&gt;3,"",VLOOKUP(CONCATENATE(O585," ",(P585-2)),$W$2:AA585,5,0)))</f>
        <v/>
      </c>
      <c r="Y585" s="40" t="str">
        <f>IF(H585="M",IF(P585&lt;&gt;4,"",VLOOKUP(CONCATENATE(O585," ",(P585-2)),$W$2:AA585,5,0)),IF(P585&lt;&gt;3,"",VLOOKUP(CONCATENATE(O585," ",(P585-1)),$W$2:AA585,5,0)))</f>
        <v/>
      </c>
      <c r="Z585" s="40" t="str">
        <f>IF(H585="M",IF(P585&lt;&gt;4,"",VLOOKUP(CONCATENATE(O585," ",(P585-1)),$W$2:AA585,5,0)),IF(P585&lt;&gt;3,"",VLOOKUP(CONCATENATE(O585," ",(P585)),$W$2:AA585,5,0)))</f>
        <v/>
      </c>
      <c r="AA585" s="40" t="str">
        <f t="shared" si="99"/>
        <v/>
      </c>
    </row>
    <row r="586" spans="1:27" x14ac:dyDescent="0.3">
      <c r="A586" s="78" t="str">
        <f t="shared" si="92"/>
        <v/>
      </c>
      <c r="B586" s="78" t="str">
        <f t="shared" si="93"/>
        <v/>
      </c>
      <c r="C586" s="1">
        <v>585</v>
      </c>
      <c r="E586" s="73"/>
      <c r="F586" t="str">
        <f>IF(D586="","",VLOOKUP(D586,ENTRANTS!$A$1:$H$1000,2,0))</f>
        <v/>
      </c>
      <c r="G586" t="str">
        <f>IF(D586="","",VLOOKUP(D586,ENTRANTS!$A$1:$H$1000,3,0))</f>
        <v/>
      </c>
      <c r="H586" s="1" t="str">
        <f>IF(D586="","",LEFT(VLOOKUP(D586,ENTRANTS!$A$1:$H$1000,5,0),1))</f>
        <v/>
      </c>
      <c r="I586" s="1" t="str">
        <f>IF(D586="","",COUNTIF($H$2:H586,H586))</f>
        <v/>
      </c>
      <c r="J586" s="1" t="str">
        <f>IF(D586="","",VLOOKUP(D586,ENTRANTS!$A$1:$H$1000,4,0))</f>
        <v/>
      </c>
      <c r="K586" s="1" t="str">
        <f>IF(D586="","",COUNTIF($J$2:J586,J586))</f>
        <v/>
      </c>
      <c r="L586" t="str">
        <f>IF(D586="","",VLOOKUP(D586,ENTRANTS!$A$1:$H$1000,6,0))</f>
        <v/>
      </c>
      <c r="M586" s="99" t="str">
        <f t="shared" si="96"/>
        <v/>
      </c>
      <c r="N586" s="38"/>
      <c r="O586" s="5" t="str">
        <f t="shared" si="97"/>
        <v/>
      </c>
      <c r="P586" s="6" t="str">
        <f>IF(D586="","",COUNTIF($O$2:O586,O586))</f>
        <v/>
      </c>
      <c r="Q586" s="7" t="str">
        <f t="shared" si="90"/>
        <v/>
      </c>
      <c r="R586" s="42" t="str">
        <f>IF(AND(P586=4,H586="M",NOT(L586="Unattached")),SUMIF(O$2:O586,O586,I$2:I586),"")</f>
        <v/>
      </c>
      <c r="S586" s="7" t="str">
        <f t="shared" si="91"/>
        <v/>
      </c>
      <c r="T586" s="42" t="str">
        <f>IF(AND(P586=3,H586="F",NOT(L586="Unattached")),SUMIF(O$2:O586,O586,I$2:I586),"")</f>
        <v/>
      </c>
      <c r="U586" s="8" t="str">
        <f t="shared" si="94"/>
        <v/>
      </c>
      <c r="V586" s="8" t="str">
        <f t="shared" si="98"/>
        <v/>
      </c>
      <c r="W586" s="40" t="str">
        <f t="shared" si="95"/>
        <v xml:space="preserve"> </v>
      </c>
      <c r="X586" s="40" t="str">
        <f>IF(H586="M",IF(P586&lt;&gt;4,"",VLOOKUP(CONCATENATE(O586," ",(P586-3)),$W$2:AA586,5,0)),IF(P586&lt;&gt;3,"",VLOOKUP(CONCATENATE(O586," ",(P586-2)),$W$2:AA586,5,0)))</f>
        <v/>
      </c>
      <c r="Y586" s="40" t="str">
        <f>IF(H586="M",IF(P586&lt;&gt;4,"",VLOOKUP(CONCATENATE(O586," ",(P586-2)),$W$2:AA586,5,0)),IF(P586&lt;&gt;3,"",VLOOKUP(CONCATENATE(O586," ",(P586-1)),$W$2:AA586,5,0)))</f>
        <v/>
      </c>
      <c r="Z586" s="40" t="str">
        <f>IF(H586="M",IF(P586&lt;&gt;4,"",VLOOKUP(CONCATENATE(O586," ",(P586-1)),$W$2:AA586,5,0)),IF(P586&lt;&gt;3,"",VLOOKUP(CONCATENATE(O586," ",(P586)),$W$2:AA586,5,0)))</f>
        <v/>
      </c>
      <c r="AA586" s="40" t="str">
        <f t="shared" si="99"/>
        <v/>
      </c>
    </row>
    <row r="587" spans="1:27" x14ac:dyDescent="0.3">
      <c r="A587" s="78" t="str">
        <f t="shared" si="92"/>
        <v/>
      </c>
      <c r="B587" s="78" t="str">
        <f t="shared" si="93"/>
        <v/>
      </c>
      <c r="C587" s="1">
        <v>586</v>
      </c>
      <c r="E587" s="73"/>
      <c r="F587" t="str">
        <f>IF(D587="","",VLOOKUP(D587,ENTRANTS!$A$1:$H$1000,2,0))</f>
        <v/>
      </c>
      <c r="G587" t="str">
        <f>IF(D587="","",VLOOKUP(D587,ENTRANTS!$A$1:$H$1000,3,0))</f>
        <v/>
      </c>
      <c r="H587" s="1" t="str">
        <f>IF(D587="","",LEFT(VLOOKUP(D587,ENTRANTS!$A$1:$H$1000,5,0),1))</f>
        <v/>
      </c>
      <c r="I587" s="1" t="str">
        <f>IF(D587="","",COUNTIF($H$2:H587,H587))</f>
        <v/>
      </c>
      <c r="J587" s="1" t="str">
        <f>IF(D587="","",VLOOKUP(D587,ENTRANTS!$A$1:$H$1000,4,0))</f>
        <v/>
      </c>
      <c r="K587" s="1" t="str">
        <f>IF(D587="","",COUNTIF($J$2:J587,J587))</f>
        <v/>
      </c>
      <c r="L587" t="str">
        <f>IF(D587="","",VLOOKUP(D587,ENTRANTS!$A$1:$H$1000,6,0))</f>
        <v/>
      </c>
      <c r="M587" s="99" t="str">
        <f t="shared" si="96"/>
        <v/>
      </c>
      <c r="N587" s="38"/>
      <c r="O587" s="5" t="str">
        <f t="shared" si="97"/>
        <v/>
      </c>
      <c r="P587" s="6" t="str">
        <f>IF(D587="","",COUNTIF($O$2:O587,O587))</f>
        <v/>
      </c>
      <c r="Q587" s="7" t="str">
        <f t="shared" si="90"/>
        <v/>
      </c>
      <c r="R587" s="42" t="str">
        <f>IF(AND(P587=4,H587="M",NOT(L587="Unattached")),SUMIF(O$2:O587,O587,I$2:I587),"")</f>
        <v/>
      </c>
      <c r="S587" s="7" t="str">
        <f t="shared" si="91"/>
        <v/>
      </c>
      <c r="T587" s="42" t="str">
        <f>IF(AND(P587=3,H587="F",NOT(L587="Unattached")),SUMIF(O$2:O587,O587,I$2:I587),"")</f>
        <v/>
      </c>
      <c r="U587" s="8" t="str">
        <f t="shared" si="94"/>
        <v/>
      </c>
      <c r="V587" s="8" t="str">
        <f t="shared" si="98"/>
        <v/>
      </c>
      <c r="W587" s="40" t="str">
        <f t="shared" si="95"/>
        <v xml:space="preserve"> </v>
      </c>
      <c r="X587" s="40" t="str">
        <f>IF(H587="M",IF(P587&lt;&gt;4,"",VLOOKUP(CONCATENATE(O587," ",(P587-3)),$W$2:AA587,5,0)),IF(P587&lt;&gt;3,"",VLOOKUP(CONCATENATE(O587," ",(P587-2)),$W$2:AA587,5,0)))</f>
        <v/>
      </c>
      <c r="Y587" s="40" t="str">
        <f>IF(H587="M",IF(P587&lt;&gt;4,"",VLOOKUP(CONCATENATE(O587," ",(P587-2)),$W$2:AA587,5,0)),IF(P587&lt;&gt;3,"",VLOOKUP(CONCATENATE(O587," ",(P587-1)),$W$2:AA587,5,0)))</f>
        <v/>
      </c>
      <c r="Z587" s="40" t="str">
        <f>IF(H587="M",IF(P587&lt;&gt;4,"",VLOOKUP(CONCATENATE(O587," ",(P587-1)),$W$2:AA587,5,0)),IF(P587&lt;&gt;3,"",VLOOKUP(CONCATENATE(O587," ",(P587)),$W$2:AA587,5,0)))</f>
        <v/>
      </c>
      <c r="AA587" s="40" t="str">
        <f t="shared" si="99"/>
        <v/>
      </c>
    </row>
    <row r="588" spans="1:27" x14ac:dyDescent="0.3">
      <c r="A588" s="78" t="str">
        <f t="shared" si="92"/>
        <v/>
      </c>
      <c r="B588" s="78" t="str">
        <f t="shared" si="93"/>
        <v/>
      </c>
      <c r="C588" s="1">
        <v>587</v>
      </c>
      <c r="E588" s="73"/>
      <c r="F588" t="str">
        <f>IF(D588="","",VLOOKUP(D588,ENTRANTS!$A$1:$H$1000,2,0))</f>
        <v/>
      </c>
      <c r="G588" t="str">
        <f>IF(D588="","",VLOOKUP(D588,ENTRANTS!$A$1:$H$1000,3,0))</f>
        <v/>
      </c>
      <c r="H588" s="1" t="str">
        <f>IF(D588="","",LEFT(VLOOKUP(D588,ENTRANTS!$A$1:$H$1000,5,0),1))</f>
        <v/>
      </c>
      <c r="I588" s="1" t="str">
        <f>IF(D588="","",COUNTIF($H$2:H588,H588))</f>
        <v/>
      </c>
      <c r="J588" s="1" t="str">
        <f>IF(D588="","",VLOOKUP(D588,ENTRANTS!$A$1:$H$1000,4,0))</f>
        <v/>
      </c>
      <c r="K588" s="1" t="str">
        <f>IF(D588="","",COUNTIF($J$2:J588,J588))</f>
        <v/>
      </c>
      <c r="L588" t="str">
        <f>IF(D588="","",VLOOKUP(D588,ENTRANTS!$A$1:$H$1000,6,0))</f>
        <v/>
      </c>
      <c r="M588" s="99" t="str">
        <f t="shared" si="96"/>
        <v/>
      </c>
      <c r="N588" s="38"/>
      <c r="O588" s="5" t="str">
        <f t="shared" si="97"/>
        <v/>
      </c>
      <c r="P588" s="6" t="str">
        <f>IF(D588="","",COUNTIF($O$2:O588,O588))</f>
        <v/>
      </c>
      <c r="Q588" s="7" t="str">
        <f t="shared" si="90"/>
        <v/>
      </c>
      <c r="R588" s="42" t="str">
        <f>IF(AND(P588=4,H588="M",NOT(L588="Unattached")),SUMIF(O$2:O588,O588,I$2:I588),"")</f>
        <v/>
      </c>
      <c r="S588" s="7" t="str">
        <f t="shared" si="91"/>
        <v/>
      </c>
      <c r="T588" s="42" t="str">
        <f>IF(AND(P588=3,H588="F",NOT(L588="Unattached")),SUMIF(O$2:O588,O588,I$2:I588),"")</f>
        <v/>
      </c>
      <c r="U588" s="8" t="str">
        <f t="shared" si="94"/>
        <v/>
      </c>
      <c r="V588" s="8" t="str">
        <f t="shared" si="98"/>
        <v/>
      </c>
      <c r="W588" s="40" t="str">
        <f t="shared" si="95"/>
        <v xml:space="preserve"> </v>
      </c>
      <c r="X588" s="40" t="str">
        <f>IF(H588="M",IF(P588&lt;&gt;4,"",VLOOKUP(CONCATENATE(O588," ",(P588-3)),$W$2:AA588,5,0)),IF(P588&lt;&gt;3,"",VLOOKUP(CONCATENATE(O588," ",(P588-2)),$W$2:AA588,5,0)))</f>
        <v/>
      </c>
      <c r="Y588" s="40" t="str">
        <f>IF(H588="M",IF(P588&lt;&gt;4,"",VLOOKUP(CONCATENATE(O588," ",(P588-2)),$W$2:AA588,5,0)),IF(P588&lt;&gt;3,"",VLOOKUP(CONCATENATE(O588," ",(P588-1)),$W$2:AA588,5,0)))</f>
        <v/>
      </c>
      <c r="Z588" s="40" t="str">
        <f>IF(H588="M",IF(P588&lt;&gt;4,"",VLOOKUP(CONCATENATE(O588," ",(P588-1)),$W$2:AA588,5,0)),IF(P588&lt;&gt;3,"",VLOOKUP(CONCATENATE(O588," ",(P588)),$W$2:AA588,5,0)))</f>
        <v/>
      </c>
      <c r="AA588" s="40" t="str">
        <f t="shared" si="99"/>
        <v/>
      </c>
    </row>
    <row r="589" spans="1:27" x14ac:dyDescent="0.3">
      <c r="A589" s="78" t="str">
        <f t="shared" si="92"/>
        <v/>
      </c>
      <c r="B589" s="78" t="str">
        <f t="shared" si="93"/>
        <v/>
      </c>
      <c r="C589" s="1">
        <v>588</v>
      </c>
      <c r="E589" s="73"/>
      <c r="F589" t="str">
        <f>IF(D589="","",VLOOKUP(D589,ENTRANTS!$A$1:$H$1000,2,0))</f>
        <v/>
      </c>
      <c r="G589" t="str">
        <f>IF(D589="","",VLOOKUP(D589,ENTRANTS!$A$1:$H$1000,3,0))</f>
        <v/>
      </c>
      <c r="H589" s="1" t="str">
        <f>IF(D589="","",LEFT(VLOOKUP(D589,ENTRANTS!$A$1:$H$1000,5,0),1))</f>
        <v/>
      </c>
      <c r="I589" s="1" t="str">
        <f>IF(D589="","",COUNTIF($H$2:H589,H589))</f>
        <v/>
      </c>
      <c r="J589" s="1" t="str">
        <f>IF(D589="","",VLOOKUP(D589,ENTRANTS!$A$1:$H$1000,4,0))</f>
        <v/>
      </c>
      <c r="K589" s="1" t="str">
        <f>IF(D589="","",COUNTIF($J$2:J589,J589))</f>
        <v/>
      </c>
      <c r="L589" t="str">
        <f>IF(D589="","",VLOOKUP(D589,ENTRANTS!$A$1:$H$1000,6,0))</f>
        <v/>
      </c>
      <c r="M589" s="99" t="str">
        <f t="shared" si="96"/>
        <v/>
      </c>
      <c r="N589" s="38"/>
      <c r="O589" s="5" t="str">
        <f t="shared" si="97"/>
        <v/>
      </c>
      <c r="P589" s="6" t="str">
        <f>IF(D589="","",COUNTIF($O$2:O589,O589))</f>
        <v/>
      </c>
      <c r="Q589" s="7" t="str">
        <f t="shared" si="90"/>
        <v/>
      </c>
      <c r="R589" s="42" t="str">
        <f>IF(AND(P589=4,H589="M",NOT(L589="Unattached")),SUMIF(O$2:O589,O589,I$2:I589),"")</f>
        <v/>
      </c>
      <c r="S589" s="7" t="str">
        <f t="shared" si="91"/>
        <v/>
      </c>
      <c r="T589" s="42" t="str">
        <f>IF(AND(P589=3,H589="F",NOT(L589="Unattached")),SUMIF(O$2:O589,O589,I$2:I589),"")</f>
        <v/>
      </c>
      <c r="U589" s="8" t="str">
        <f t="shared" si="94"/>
        <v/>
      </c>
      <c r="V589" s="8" t="str">
        <f t="shared" si="98"/>
        <v/>
      </c>
      <c r="W589" s="40" t="str">
        <f t="shared" si="95"/>
        <v xml:space="preserve"> </v>
      </c>
      <c r="X589" s="40" t="str">
        <f>IF(H589="M",IF(P589&lt;&gt;4,"",VLOOKUP(CONCATENATE(O589," ",(P589-3)),$W$2:AA589,5,0)),IF(P589&lt;&gt;3,"",VLOOKUP(CONCATENATE(O589," ",(P589-2)),$W$2:AA589,5,0)))</f>
        <v/>
      </c>
      <c r="Y589" s="40" t="str">
        <f>IF(H589="M",IF(P589&lt;&gt;4,"",VLOOKUP(CONCATENATE(O589," ",(P589-2)),$W$2:AA589,5,0)),IF(P589&lt;&gt;3,"",VLOOKUP(CONCATENATE(O589," ",(P589-1)),$W$2:AA589,5,0)))</f>
        <v/>
      </c>
      <c r="Z589" s="40" t="str">
        <f>IF(H589="M",IF(P589&lt;&gt;4,"",VLOOKUP(CONCATENATE(O589," ",(P589-1)),$W$2:AA589,5,0)),IF(P589&lt;&gt;3,"",VLOOKUP(CONCATENATE(O589," ",(P589)),$W$2:AA589,5,0)))</f>
        <v/>
      </c>
      <c r="AA589" s="40" t="str">
        <f t="shared" si="99"/>
        <v/>
      </c>
    </row>
    <row r="590" spans="1:27" x14ac:dyDescent="0.3">
      <c r="A590" s="78" t="str">
        <f t="shared" si="92"/>
        <v/>
      </c>
      <c r="B590" s="78" t="str">
        <f t="shared" si="93"/>
        <v/>
      </c>
      <c r="C590" s="1">
        <v>589</v>
      </c>
      <c r="E590" s="73"/>
      <c r="F590" t="str">
        <f>IF(D590="","",VLOOKUP(D590,ENTRANTS!$A$1:$H$1000,2,0))</f>
        <v/>
      </c>
      <c r="G590" t="str">
        <f>IF(D590="","",VLOOKUP(D590,ENTRANTS!$A$1:$H$1000,3,0))</f>
        <v/>
      </c>
      <c r="H590" s="1" t="str">
        <f>IF(D590="","",LEFT(VLOOKUP(D590,ENTRANTS!$A$1:$H$1000,5,0),1))</f>
        <v/>
      </c>
      <c r="I590" s="1" t="str">
        <f>IF(D590="","",COUNTIF($H$2:H590,H590))</f>
        <v/>
      </c>
      <c r="J590" s="1" t="str">
        <f>IF(D590="","",VLOOKUP(D590,ENTRANTS!$A$1:$H$1000,4,0))</f>
        <v/>
      </c>
      <c r="K590" s="1" t="str">
        <f>IF(D590="","",COUNTIF($J$2:J590,J590))</f>
        <v/>
      </c>
      <c r="L590" t="str">
        <f>IF(D590="","",VLOOKUP(D590,ENTRANTS!$A$1:$H$1000,6,0))</f>
        <v/>
      </c>
      <c r="M590" s="99" t="str">
        <f t="shared" si="96"/>
        <v/>
      </c>
      <c r="N590" s="38"/>
      <c r="O590" s="5" t="str">
        <f t="shared" si="97"/>
        <v/>
      </c>
      <c r="P590" s="6" t="str">
        <f>IF(D590="","",COUNTIF($O$2:O590,O590))</f>
        <v/>
      </c>
      <c r="Q590" s="7" t="str">
        <f t="shared" si="90"/>
        <v/>
      </c>
      <c r="R590" s="42" t="str">
        <f>IF(AND(P590=4,H590="M",NOT(L590="Unattached")),SUMIF(O$2:O590,O590,I$2:I590),"")</f>
        <v/>
      </c>
      <c r="S590" s="7" t="str">
        <f t="shared" si="91"/>
        <v/>
      </c>
      <c r="T590" s="42" t="str">
        <f>IF(AND(P590=3,H590="F",NOT(L590="Unattached")),SUMIF(O$2:O590,O590,I$2:I590),"")</f>
        <v/>
      </c>
      <c r="U590" s="8" t="str">
        <f t="shared" si="94"/>
        <v/>
      </c>
      <c r="V590" s="8" t="str">
        <f t="shared" si="98"/>
        <v/>
      </c>
      <c r="W590" s="40" t="str">
        <f t="shared" si="95"/>
        <v xml:space="preserve"> </v>
      </c>
      <c r="X590" s="40" t="str">
        <f>IF(H590="M",IF(P590&lt;&gt;4,"",VLOOKUP(CONCATENATE(O590," ",(P590-3)),$W$2:AA590,5,0)),IF(P590&lt;&gt;3,"",VLOOKUP(CONCATENATE(O590," ",(P590-2)),$W$2:AA590,5,0)))</f>
        <v/>
      </c>
      <c r="Y590" s="40" t="str">
        <f>IF(H590="M",IF(P590&lt;&gt;4,"",VLOOKUP(CONCATENATE(O590," ",(P590-2)),$W$2:AA590,5,0)),IF(P590&lt;&gt;3,"",VLOOKUP(CONCATENATE(O590," ",(P590-1)),$W$2:AA590,5,0)))</f>
        <v/>
      </c>
      <c r="Z590" s="40" t="str">
        <f>IF(H590="M",IF(P590&lt;&gt;4,"",VLOOKUP(CONCATENATE(O590," ",(P590-1)),$W$2:AA590,5,0)),IF(P590&lt;&gt;3,"",VLOOKUP(CONCATENATE(O590," ",(P590)),$W$2:AA590,5,0)))</f>
        <v/>
      </c>
      <c r="AA590" s="40" t="str">
        <f t="shared" si="99"/>
        <v/>
      </c>
    </row>
    <row r="591" spans="1:27" x14ac:dyDescent="0.3">
      <c r="A591" s="78" t="str">
        <f t="shared" si="92"/>
        <v/>
      </c>
      <c r="B591" s="78" t="str">
        <f t="shared" si="93"/>
        <v/>
      </c>
      <c r="C591" s="1">
        <v>590</v>
      </c>
      <c r="E591" s="73"/>
      <c r="F591" t="str">
        <f>IF(D591="","",VLOOKUP(D591,ENTRANTS!$A$1:$H$1000,2,0))</f>
        <v/>
      </c>
      <c r="G591" t="str">
        <f>IF(D591="","",VLOOKUP(D591,ENTRANTS!$A$1:$H$1000,3,0))</f>
        <v/>
      </c>
      <c r="H591" s="1" t="str">
        <f>IF(D591="","",LEFT(VLOOKUP(D591,ENTRANTS!$A$1:$H$1000,5,0),1))</f>
        <v/>
      </c>
      <c r="I591" s="1" t="str">
        <f>IF(D591="","",COUNTIF($H$2:H591,H591))</f>
        <v/>
      </c>
      <c r="J591" s="1" t="str">
        <f>IF(D591="","",VLOOKUP(D591,ENTRANTS!$A$1:$H$1000,4,0))</f>
        <v/>
      </c>
      <c r="K591" s="1" t="str">
        <f>IF(D591="","",COUNTIF($J$2:J591,J591))</f>
        <v/>
      </c>
      <c r="L591" t="str">
        <f>IF(D591="","",VLOOKUP(D591,ENTRANTS!$A$1:$H$1000,6,0))</f>
        <v/>
      </c>
      <c r="M591" s="99" t="str">
        <f t="shared" si="96"/>
        <v/>
      </c>
      <c r="N591" s="38"/>
      <c r="O591" s="5" t="str">
        <f t="shared" si="97"/>
        <v/>
      </c>
      <c r="P591" s="6" t="str">
        <f>IF(D591="","",COUNTIF($O$2:O591,O591))</f>
        <v/>
      </c>
      <c r="Q591" s="7" t="str">
        <f t="shared" si="90"/>
        <v/>
      </c>
      <c r="R591" s="42" t="str">
        <f>IF(AND(P591=4,H591="M",NOT(L591="Unattached")),SUMIF(O$2:O591,O591,I$2:I591),"")</f>
        <v/>
      </c>
      <c r="S591" s="7" t="str">
        <f t="shared" si="91"/>
        <v/>
      </c>
      <c r="T591" s="42" t="str">
        <f>IF(AND(P591=3,H591="F",NOT(L591="Unattached")),SUMIF(O$2:O591,O591,I$2:I591),"")</f>
        <v/>
      </c>
      <c r="U591" s="8" t="str">
        <f t="shared" si="94"/>
        <v/>
      </c>
      <c r="V591" s="8" t="str">
        <f t="shared" si="98"/>
        <v/>
      </c>
      <c r="W591" s="40" t="str">
        <f t="shared" si="95"/>
        <v xml:space="preserve"> </v>
      </c>
      <c r="X591" s="40" t="str">
        <f>IF(H591="M",IF(P591&lt;&gt;4,"",VLOOKUP(CONCATENATE(O591," ",(P591-3)),$W$2:AA591,5,0)),IF(P591&lt;&gt;3,"",VLOOKUP(CONCATENATE(O591," ",(P591-2)),$W$2:AA591,5,0)))</f>
        <v/>
      </c>
      <c r="Y591" s="40" t="str">
        <f>IF(H591="M",IF(P591&lt;&gt;4,"",VLOOKUP(CONCATENATE(O591," ",(P591-2)),$W$2:AA591,5,0)),IF(P591&lt;&gt;3,"",VLOOKUP(CONCATENATE(O591," ",(P591-1)),$W$2:AA591,5,0)))</f>
        <v/>
      </c>
      <c r="Z591" s="40" t="str">
        <f>IF(H591="M",IF(P591&lt;&gt;4,"",VLOOKUP(CONCATENATE(O591," ",(P591-1)),$W$2:AA591,5,0)),IF(P591&lt;&gt;3,"",VLOOKUP(CONCATENATE(O591," ",(P591)),$W$2:AA591,5,0)))</f>
        <v/>
      </c>
      <c r="AA591" s="40" t="str">
        <f t="shared" si="99"/>
        <v/>
      </c>
    </row>
    <row r="592" spans="1:27" x14ac:dyDescent="0.3">
      <c r="A592" s="78" t="str">
        <f t="shared" si="92"/>
        <v/>
      </c>
      <c r="B592" s="78" t="str">
        <f t="shared" si="93"/>
        <v/>
      </c>
      <c r="C592" s="1">
        <v>591</v>
      </c>
      <c r="E592" s="73"/>
      <c r="F592" t="str">
        <f>IF(D592="","",VLOOKUP(D592,ENTRANTS!$A$1:$H$1000,2,0))</f>
        <v/>
      </c>
      <c r="G592" t="str">
        <f>IF(D592="","",VLOOKUP(D592,ENTRANTS!$A$1:$H$1000,3,0))</f>
        <v/>
      </c>
      <c r="H592" s="1" t="str">
        <f>IF(D592="","",LEFT(VLOOKUP(D592,ENTRANTS!$A$1:$H$1000,5,0),1))</f>
        <v/>
      </c>
      <c r="I592" s="1" t="str">
        <f>IF(D592="","",COUNTIF($H$2:H592,H592))</f>
        <v/>
      </c>
      <c r="J592" s="1" t="str">
        <f>IF(D592="","",VLOOKUP(D592,ENTRANTS!$A$1:$H$1000,4,0))</f>
        <v/>
      </c>
      <c r="K592" s="1" t="str">
        <f>IF(D592="","",COUNTIF($J$2:J592,J592))</f>
        <v/>
      </c>
      <c r="L592" t="str">
        <f>IF(D592="","",VLOOKUP(D592,ENTRANTS!$A$1:$H$1000,6,0))</f>
        <v/>
      </c>
      <c r="M592" s="99" t="str">
        <f t="shared" si="96"/>
        <v/>
      </c>
      <c r="N592" s="38"/>
      <c r="O592" s="5" t="str">
        <f t="shared" si="97"/>
        <v/>
      </c>
      <c r="P592" s="6" t="str">
        <f>IF(D592="","",COUNTIF($O$2:O592,O592))</f>
        <v/>
      </c>
      <c r="Q592" s="7" t="str">
        <f t="shared" si="90"/>
        <v/>
      </c>
      <c r="R592" s="42" t="str">
        <f>IF(AND(P592=4,H592="M",NOT(L592="Unattached")),SUMIF(O$2:O592,O592,I$2:I592),"")</f>
        <v/>
      </c>
      <c r="S592" s="7" t="str">
        <f t="shared" si="91"/>
        <v/>
      </c>
      <c r="T592" s="42" t="str">
        <f>IF(AND(P592=3,H592="F",NOT(L592="Unattached")),SUMIF(O$2:O592,O592,I$2:I592),"")</f>
        <v/>
      </c>
      <c r="U592" s="8" t="str">
        <f t="shared" si="94"/>
        <v/>
      </c>
      <c r="V592" s="8" t="str">
        <f t="shared" si="98"/>
        <v/>
      </c>
      <c r="W592" s="40" t="str">
        <f t="shared" si="95"/>
        <v xml:space="preserve"> </v>
      </c>
      <c r="X592" s="40" t="str">
        <f>IF(H592="M",IF(P592&lt;&gt;4,"",VLOOKUP(CONCATENATE(O592," ",(P592-3)),$W$2:AA592,5,0)),IF(P592&lt;&gt;3,"",VLOOKUP(CONCATENATE(O592," ",(P592-2)),$W$2:AA592,5,0)))</f>
        <v/>
      </c>
      <c r="Y592" s="40" t="str">
        <f>IF(H592="M",IF(P592&lt;&gt;4,"",VLOOKUP(CONCATENATE(O592," ",(P592-2)),$W$2:AA592,5,0)),IF(P592&lt;&gt;3,"",VLOOKUP(CONCATENATE(O592," ",(P592-1)),$W$2:AA592,5,0)))</f>
        <v/>
      </c>
      <c r="Z592" s="40" t="str">
        <f>IF(H592="M",IF(P592&lt;&gt;4,"",VLOOKUP(CONCATENATE(O592," ",(P592-1)),$W$2:AA592,5,0)),IF(P592&lt;&gt;3,"",VLOOKUP(CONCATENATE(O592," ",(P592)),$W$2:AA592,5,0)))</f>
        <v/>
      </c>
      <c r="AA592" s="40" t="str">
        <f t="shared" si="99"/>
        <v/>
      </c>
    </row>
    <row r="593" spans="1:27" x14ac:dyDescent="0.3">
      <c r="A593" s="78" t="str">
        <f t="shared" si="92"/>
        <v/>
      </c>
      <c r="B593" s="78" t="str">
        <f t="shared" si="93"/>
        <v/>
      </c>
      <c r="C593" s="1">
        <v>592</v>
      </c>
      <c r="E593" s="73"/>
      <c r="F593" t="str">
        <f>IF(D593="","",VLOOKUP(D593,ENTRANTS!$A$1:$H$1000,2,0))</f>
        <v/>
      </c>
      <c r="G593" t="str">
        <f>IF(D593="","",VLOOKUP(D593,ENTRANTS!$A$1:$H$1000,3,0))</f>
        <v/>
      </c>
      <c r="H593" s="1" t="str">
        <f>IF(D593="","",LEFT(VLOOKUP(D593,ENTRANTS!$A$1:$H$1000,5,0),1))</f>
        <v/>
      </c>
      <c r="I593" s="1" t="str">
        <f>IF(D593="","",COUNTIF($H$2:H593,H593))</f>
        <v/>
      </c>
      <c r="J593" s="1" t="str">
        <f>IF(D593="","",VLOOKUP(D593,ENTRANTS!$A$1:$H$1000,4,0))</f>
        <v/>
      </c>
      <c r="K593" s="1" t="str">
        <f>IF(D593="","",COUNTIF($J$2:J593,J593))</f>
        <v/>
      </c>
      <c r="L593" t="str">
        <f>IF(D593="","",VLOOKUP(D593,ENTRANTS!$A$1:$H$1000,6,0))</f>
        <v/>
      </c>
      <c r="M593" s="99" t="str">
        <f t="shared" si="96"/>
        <v/>
      </c>
      <c r="N593" s="38"/>
      <c r="O593" s="5" t="str">
        <f t="shared" si="97"/>
        <v/>
      </c>
      <c r="P593" s="6" t="str">
        <f>IF(D593="","",COUNTIF($O$2:O593,O593))</f>
        <v/>
      </c>
      <c r="Q593" s="7" t="str">
        <f t="shared" si="90"/>
        <v/>
      </c>
      <c r="R593" s="42" t="str">
        <f>IF(AND(P593=4,H593="M",NOT(L593="Unattached")),SUMIF(O$2:O593,O593,I$2:I593),"")</f>
        <v/>
      </c>
      <c r="S593" s="7" t="str">
        <f t="shared" si="91"/>
        <v/>
      </c>
      <c r="T593" s="42" t="str">
        <f>IF(AND(P593=3,H593="F",NOT(L593="Unattached")),SUMIF(O$2:O593,O593,I$2:I593),"")</f>
        <v/>
      </c>
      <c r="U593" s="8" t="str">
        <f t="shared" si="94"/>
        <v/>
      </c>
      <c r="V593" s="8" t="str">
        <f t="shared" si="98"/>
        <v/>
      </c>
      <c r="W593" s="40" t="str">
        <f t="shared" si="95"/>
        <v xml:space="preserve"> </v>
      </c>
      <c r="X593" s="40" t="str">
        <f>IF(H593="M",IF(P593&lt;&gt;4,"",VLOOKUP(CONCATENATE(O593," ",(P593-3)),$W$2:AA593,5,0)),IF(P593&lt;&gt;3,"",VLOOKUP(CONCATENATE(O593," ",(P593-2)),$W$2:AA593,5,0)))</f>
        <v/>
      </c>
      <c r="Y593" s="40" t="str">
        <f>IF(H593="M",IF(P593&lt;&gt;4,"",VLOOKUP(CONCATENATE(O593," ",(P593-2)),$W$2:AA593,5,0)),IF(P593&lt;&gt;3,"",VLOOKUP(CONCATENATE(O593," ",(P593-1)),$W$2:AA593,5,0)))</f>
        <v/>
      </c>
      <c r="Z593" s="40" t="str">
        <f>IF(H593="M",IF(P593&lt;&gt;4,"",VLOOKUP(CONCATENATE(O593," ",(P593-1)),$W$2:AA593,5,0)),IF(P593&lt;&gt;3,"",VLOOKUP(CONCATENATE(O593," ",(P593)),$W$2:AA593,5,0)))</f>
        <v/>
      </c>
      <c r="AA593" s="40" t="str">
        <f t="shared" si="99"/>
        <v/>
      </c>
    </row>
    <row r="594" spans="1:27" x14ac:dyDescent="0.3">
      <c r="A594" s="78" t="str">
        <f t="shared" si="92"/>
        <v/>
      </c>
      <c r="B594" s="78" t="str">
        <f t="shared" si="93"/>
        <v/>
      </c>
      <c r="C594" s="1">
        <v>593</v>
      </c>
      <c r="E594" s="73"/>
      <c r="F594" t="str">
        <f>IF(D594="","",VLOOKUP(D594,ENTRANTS!$A$1:$H$1000,2,0))</f>
        <v/>
      </c>
      <c r="G594" t="str">
        <f>IF(D594="","",VLOOKUP(D594,ENTRANTS!$A$1:$H$1000,3,0))</f>
        <v/>
      </c>
      <c r="H594" s="1" t="str">
        <f>IF(D594="","",LEFT(VLOOKUP(D594,ENTRANTS!$A$1:$H$1000,5,0),1))</f>
        <v/>
      </c>
      <c r="I594" s="1" t="str">
        <f>IF(D594="","",COUNTIF($H$2:H594,H594))</f>
        <v/>
      </c>
      <c r="J594" s="1" t="str">
        <f>IF(D594="","",VLOOKUP(D594,ENTRANTS!$A$1:$H$1000,4,0))</f>
        <v/>
      </c>
      <c r="K594" s="1" t="str">
        <f>IF(D594="","",COUNTIF($J$2:J594,J594))</f>
        <v/>
      </c>
      <c r="L594" t="str">
        <f>IF(D594="","",VLOOKUP(D594,ENTRANTS!$A$1:$H$1000,6,0))</f>
        <v/>
      </c>
      <c r="M594" s="99" t="str">
        <f t="shared" si="96"/>
        <v/>
      </c>
      <c r="N594" s="38"/>
      <c r="O594" s="5" t="str">
        <f t="shared" si="97"/>
        <v/>
      </c>
      <c r="P594" s="6" t="str">
        <f>IF(D594="","",COUNTIF($O$2:O594,O594))</f>
        <v/>
      </c>
      <c r="Q594" s="7" t="str">
        <f t="shared" si="90"/>
        <v/>
      </c>
      <c r="R594" s="42" t="str">
        <f>IF(AND(P594=4,H594="M",NOT(L594="Unattached")),SUMIF(O$2:O594,O594,I$2:I594),"")</f>
        <v/>
      </c>
      <c r="S594" s="7" t="str">
        <f t="shared" si="91"/>
        <v/>
      </c>
      <c r="T594" s="42" t="str">
        <f>IF(AND(P594=3,H594="F",NOT(L594="Unattached")),SUMIF(O$2:O594,O594,I$2:I594),"")</f>
        <v/>
      </c>
      <c r="U594" s="8" t="str">
        <f t="shared" si="94"/>
        <v/>
      </c>
      <c r="V594" s="8" t="str">
        <f t="shared" si="98"/>
        <v/>
      </c>
      <c r="W594" s="40" t="str">
        <f t="shared" si="95"/>
        <v xml:space="preserve"> </v>
      </c>
      <c r="X594" s="40" t="str">
        <f>IF(H594="M",IF(P594&lt;&gt;4,"",VLOOKUP(CONCATENATE(O594," ",(P594-3)),$W$2:AA594,5,0)),IF(P594&lt;&gt;3,"",VLOOKUP(CONCATENATE(O594," ",(P594-2)),$W$2:AA594,5,0)))</f>
        <v/>
      </c>
      <c r="Y594" s="40" t="str">
        <f>IF(H594="M",IF(P594&lt;&gt;4,"",VLOOKUP(CONCATENATE(O594," ",(P594-2)),$W$2:AA594,5,0)),IF(P594&lt;&gt;3,"",VLOOKUP(CONCATENATE(O594," ",(P594-1)),$W$2:AA594,5,0)))</f>
        <v/>
      </c>
      <c r="Z594" s="40" t="str">
        <f>IF(H594="M",IF(P594&lt;&gt;4,"",VLOOKUP(CONCATENATE(O594," ",(P594-1)),$W$2:AA594,5,0)),IF(P594&lt;&gt;3,"",VLOOKUP(CONCATENATE(O594," ",(P594)),$W$2:AA594,5,0)))</f>
        <v/>
      </c>
      <c r="AA594" s="40" t="str">
        <f t="shared" si="99"/>
        <v/>
      </c>
    </row>
    <row r="595" spans="1:27" x14ac:dyDescent="0.3">
      <c r="A595" s="78" t="str">
        <f t="shared" si="92"/>
        <v/>
      </c>
      <c r="B595" s="78" t="str">
        <f t="shared" si="93"/>
        <v/>
      </c>
      <c r="C595" s="1">
        <v>594</v>
      </c>
      <c r="E595" s="73"/>
      <c r="F595" t="str">
        <f>IF(D595="","",VLOOKUP(D595,ENTRANTS!$A$1:$H$1000,2,0))</f>
        <v/>
      </c>
      <c r="G595" t="str">
        <f>IF(D595="","",VLOOKUP(D595,ENTRANTS!$A$1:$H$1000,3,0))</f>
        <v/>
      </c>
      <c r="H595" s="1" t="str">
        <f>IF(D595="","",LEFT(VLOOKUP(D595,ENTRANTS!$A$1:$H$1000,5,0),1))</f>
        <v/>
      </c>
      <c r="I595" s="1" t="str">
        <f>IF(D595="","",COUNTIF($H$2:H595,H595))</f>
        <v/>
      </c>
      <c r="J595" s="1" t="str">
        <f>IF(D595="","",VLOOKUP(D595,ENTRANTS!$A$1:$H$1000,4,0))</f>
        <v/>
      </c>
      <c r="K595" s="1" t="str">
        <f>IF(D595="","",COUNTIF($J$2:J595,J595))</f>
        <v/>
      </c>
      <c r="L595" t="str">
        <f>IF(D595="","",VLOOKUP(D595,ENTRANTS!$A$1:$H$1000,6,0))</f>
        <v/>
      </c>
      <c r="M595" s="99" t="str">
        <f t="shared" si="96"/>
        <v/>
      </c>
      <c r="N595" s="38"/>
      <c r="O595" s="5" t="str">
        <f t="shared" si="97"/>
        <v/>
      </c>
      <c r="P595" s="6" t="str">
        <f>IF(D595="","",COUNTIF($O$2:O595,O595))</f>
        <v/>
      </c>
      <c r="Q595" s="7" t="str">
        <f t="shared" si="90"/>
        <v/>
      </c>
      <c r="R595" s="42" t="str">
        <f>IF(AND(P595=4,H595="M",NOT(L595="Unattached")),SUMIF(O$2:O595,O595,I$2:I595),"")</f>
        <v/>
      </c>
      <c r="S595" s="7" t="str">
        <f t="shared" si="91"/>
        <v/>
      </c>
      <c r="T595" s="42" t="str">
        <f>IF(AND(P595=3,H595="F",NOT(L595="Unattached")),SUMIF(O$2:O595,O595,I$2:I595),"")</f>
        <v/>
      </c>
      <c r="U595" s="8" t="str">
        <f t="shared" si="94"/>
        <v/>
      </c>
      <c r="V595" s="8" t="str">
        <f t="shared" si="98"/>
        <v/>
      </c>
      <c r="W595" s="40" t="str">
        <f t="shared" si="95"/>
        <v xml:space="preserve"> </v>
      </c>
      <c r="X595" s="40" t="str">
        <f>IF(H595="M",IF(P595&lt;&gt;4,"",VLOOKUP(CONCATENATE(O595," ",(P595-3)),$W$2:AA595,5,0)),IF(P595&lt;&gt;3,"",VLOOKUP(CONCATENATE(O595," ",(P595-2)),$W$2:AA595,5,0)))</f>
        <v/>
      </c>
      <c r="Y595" s="40" t="str">
        <f>IF(H595="M",IF(P595&lt;&gt;4,"",VLOOKUP(CONCATENATE(O595," ",(P595-2)),$W$2:AA595,5,0)),IF(P595&lt;&gt;3,"",VLOOKUP(CONCATENATE(O595," ",(P595-1)),$W$2:AA595,5,0)))</f>
        <v/>
      </c>
      <c r="Z595" s="40" t="str">
        <f>IF(H595="M",IF(P595&lt;&gt;4,"",VLOOKUP(CONCATENATE(O595," ",(P595-1)),$W$2:AA595,5,0)),IF(P595&lt;&gt;3,"",VLOOKUP(CONCATENATE(O595," ",(P595)),$W$2:AA595,5,0)))</f>
        <v/>
      </c>
      <c r="AA595" s="40" t="str">
        <f t="shared" si="99"/>
        <v/>
      </c>
    </row>
    <row r="596" spans="1:27" x14ac:dyDescent="0.3">
      <c r="A596" s="78" t="str">
        <f t="shared" si="92"/>
        <v/>
      </c>
      <c r="B596" s="78" t="str">
        <f t="shared" si="93"/>
        <v/>
      </c>
      <c r="C596" s="1">
        <v>595</v>
      </c>
      <c r="E596" s="73"/>
      <c r="F596" t="str">
        <f>IF(D596="","",VLOOKUP(D596,ENTRANTS!$A$1:$H$1000,2,0))</f>
        <v/>
      </c>
      <c r="G596" t="str">
        <f>IF(D596="","",VLOOKUP(D596,ENTRANTS!$A$1:$H$1000,3,0))</f>
        <v/>
      </c>
      <c r="H596" s="1" t="str">
        <f>IF(D596="","",LEFT(VLOOKUP(D596,ENTRANTS!$A$1:$H$1000,5,0),1))</f>
        <v/>
      </c>
      <c r="I596" s="1" t="str">
        <f>IF(D596="","",COUNTIF($H$2:H596,H596))</f>
        <v/>
      </c>
      <c r="J596" s="1" t="str">
        <f>IF(D596="","",VLOOKUP(D596,ENTRANTS!$A$1:$H$1000,4,0))</f>
        <v/>
      </c>
      <c r="K596" s="1" t="str">
        <f>IF(D596="","",COUNTIF($J$2:J596,J596))</f>
        <v/>
      </c>
      <c r="L596" t="str">
        <f>IF(D596="","",VLOOKUP(D596,ENTRANTS!$A$1:$H$1000,6,0))</f>
        <v/>
      </c>
      <c r="M596" s="99" t="str">
        <f t="shared" si="96"/>
        <v/>
      </c>
      <c r="N596" s="38"/>
      <c r="O596" s="5" t="str">
        <f t="shared" si="97"/>
        <v/>
      </c>
      <c r="P596" s="6" t="str">
        <f>IF(D596="","",COUNTIF($O$2:O596,O596))</f>
        <v/>
      </c>
      <c r="Q596" s="7" t="str">
        <f t="shared" si="90"/>
        <v/>
      </c>
      <c r="R596" s="42" t="str">
        <f>IF(AND(P596=4,H596="M",NOT(L596="Unattached")),SUMIF(O$2:O596,O596,I$2:I596),"")</f>
        <v/>
      </c>
      <c r="S596" s="7" t="str">
        <f t="shared" si="91"/>
        <v/>
      </c>
      <c r="T596" s="42" t="str">
        <f>IF(AND(P596=3,H596="F",NOT(L596="Unattached")),SUMIF(O$2:O596,O596,I$2:I596),"")</f>
        <v/>
      </c>
      <c r="U596" s="8" t="str">
        <f t="shared" si="94"/>
        <v/>
      </c>
      <c r="V596" s="8" t="str">
        <f t="shared" si="98"/>
        <v/>
      </c>
      <c r="W596" s="40" t="str">
        <f t="shared" si="95"/>
        <v xml:space="preserve"> </v>
      </c>
      <c r="X596" s="40" t="str">
        <f>IF(H596="M",IF(P596&lt;&gt;4,"",VLOOKUP(CONCATENATE(O596," ",(P596-3)),$W$2:AA596,5,0)),IF(P596&lt;&gt;3,"",VLOOKUP(CONCATENATE(O596," ",(P596-2)),$W$2:AA596,5,0)))</f>
        <v/>
      </c>
      <c r="Y596" s="40" t="str">
        <f>IF(H596="M",IF(P596&lt;&gt;4,"",VLOOKUP(CONCATENATE(O596," ",(P596-2)),$W$2:AA596,5,0)),IF(P596&lt;&gt;3,"",VLOOKUP(CONCATENATE(O596," ",(P596-1)),$W$2:AA596,5,0)))</f>
        <v/>
      </c>
      <c r="Z596" s="40" t="str">
        <f>IF(H596="M",IF(P596&lt;&gt;4,"",VLOOKUP(CONCATENATE(O596," ",(P596-1)),$W$2:AA596,5,0)),IF(P596&lt;&gt;3,"",VLOOKUP(CONCATENATE(O596," ",(P596)),$W$2:AA596,5,0)))</f>
        <v/>
      </c>
      <c r="AA596" s="40" t="str">
        <f t="shared" si="99"/>
        <v/>
      </c>
    </row>
    <row r="597" spans="1:27" x14ac:dyDescent="0.3">
      <c r="A597" s="78" t="str">
        <f t="shared" si="92"/>
        <v/>
      </c>
      <c r="B597" s="78" t="str">
        <f t="shared" si="93"/>
        <v/>
      </c>
      <c r="C597" s="1">
        <v>596</v>
      </c>
      <c r="E597" s="73"/>
      <c r="F597" t="str">
        <f>IF(D597="","",VLOOKUP(D597,ENTRANTS!$A$1:$H$1000,2,0))</f>
        <v/>
      </c>
      <c r="G597" t="str">
        <f>IF(D597="","",VLOOKUP(D597,ENTRANTS!$A$1:$H$1000,3,0))</f>
        <v/>
      </c>
      <c r="H597" s="1" t="str">
        <f>IF(D597="","",LEFT(VLOOKUP(D597,ENTRANTS!$A$1:$H$1000,5,0),1))</f>
        <v/>
      </c>
      <c r="I597" s="1" t="str">
        <f>IF(D597="","",COUNTIF($H$2:H597,H597))</f>
        <v/>
      </c>
      <c r="J597" s="1" t="str">
        <f>IF(D597="","",VLOOKUP(D597,ENTRANTS!$A$1:$H$1000,4,0))</f>
        <v/>
      </c>
      <c r="K597" s="1" t="str">
        <f>IF(D597="","",COUNTIF($J$2:J597,J597))</f>
        <v/>
      </c>
      <c r="L597" t="str">
        <f>IF(D597="","",VLOOKUP(D597,ENTRANTS!$A$1:$H$1000,6,0))</f>
        <v/>
      </c>
      <c r="M597" s="99" t="str">
        <f t="shared" si="96"/>
        <v/>
      </c>
      <c r="N597" s="38"/>
      <c r="O597" s="5" t="str">
        <f t="shared" si="97"/>
        <v/>
      </c>
      <c r="P597" s="6" t="str">
        <f>IF(D597="","",COUNTIF($O$2:O597,O597))</f>
        <v/>
      </c>
      <c r="Q597" s="7" t="str">
        <f t="shared" si="90"/>
        <v/>
      </c>
      <c r="R597" s="42" t="str">
        <f>IF(AND(P597=4,H597="M",NOT(L597="Unattached")),SUMIF(O$2:O597,O597,I$2:I597),"")</f>
        <v/>
      </c>
      <c r="S597" s="7" t="str">
        <f t="shared" si="91"/>
        <v/>
      </c>
      <c r="T597" s="42" t="str">
        <f>IF(AND(P597=3,H597="F",NOT(L597="Unattached")),SUMIF(O$2:O597,O597,I$2:I597),"")</f>
        <v/>
      </c>
      <c r="U597" s="8" t="str">
        <f t="shared" si="94"/>
        <v/>
      </c>
      <c r="V597" s="8" t="str">
        <f t="shared" si="98"/>
        <v/>
      </c>
      <c r="W597" s="40" t="str">
        <f t="shared" si="95"/>
        <v xml:space="preserve"> </v>
      </c>
      <c r="X597" s="40" t="str">
        <f>IF(H597="M",IF(P597&lt;&gt;4,"",VLOOKUP(CONCATENATE(O597," ",(P597-3)),$W$2:AA597,5,0)),IF(P597&lt;&gt;3,"",VLOOKUP(CONCATENATE(O597," ",(P597-2)),$W$2:AA597,5,0)))</f>
        <v/>
      </c>
      <c r="Y597" s="40" t="str">
        <f>IF(H597="M",IF(P597&lt;&gt;4,"",VLOOKUP(CONCATENATE(O597," ",(P597-2)),$W$2:AA597,5,0)),IF(P597&lt;&gt;3,"",VLOOKUP(CONCATENATE(O597," ",(P597-1)),$W$2:AA597,5,0)))</f>
        <v/>
      </c>
      <c r="Z597" s="40" t="str">
        <f>IF(H597="M",IF(P597&lt;&gt;4,"",VLOOKUP(CONCATENATE(O597," ",(P597-1)),$W$2:AA597,5,0)),IF(P597&lt;&gt;3,"",VLOOKUP(CONCATENATE(O597," ",(P597)),$W$2:AA597,5,0)))</f>
        <v/>
      </c>
      <c r="AA597" s="40" t="str">
        <f t="shared" si="99"/>
        <v/>
      </c>
    </row>
    <row r="598" spans="1:27" x14ac:dyDescent="0.3">
      <c r="A598" s="78" t="str">
        <f t="shared" si="92"/>
        <v/>
      </c>
      <c r="B598" s="78" t="str">
        <f t="shared" si="93"/>
        <v/>
      </c>
      <c r="C598" s="1">
        <v>597</v>
      </c>
      <c r="E598" s="73"/>
      <c r="F598" t="str">
        <f>IF(D598="","",VLOOKUP(D598,ENTRANTS!$A$1:$H$1000,2,0))</f>
        <v/>
      </c>
      <c r="G598" t="str">
        <f>IF(D598="","",VLOOKUP(D598,ENTRANTS!$A$1:$H$1000,3,0))</f>
        <v/>
      </c>
      <c r="H598" s="1" t="str">
        <f>IF(D598="","",LEFT(VLOOKUP(D598,ENTRANTS!$A$1:$H$1000,5,0),1))</f>
        <v/>
      </c>
      <c r="I598" s="1" t="str">
        <f>IF(D598="","",COUNTIF($H$2:H598,H598))</f>
        <v/>
      </c>
      <c r="J598" s="1" t="str">
        <f>IF(D598="","",VLOOKUP(D598,ENTRANTS!$A$1:$H$1000,4,0))</f>
        <v/>
      </c>
      <c r="K598" s="1" t="str">
        <f>IF(D598="","",COUNTIF($J$2:J598,J598))</f>
        <v/>
      </c>
      <c r="L598" t="str">
        <f>IF(D598="","",VLOOKUP(D598,ENTRANTS!$A$1:$H$1000,6,0))</f>
        <v/>
      </c>
      <c r="M598" s="99" t="str">
        <f t="shared" si="96"/>
        <v/>
      </c>
      <c r="N598" s="38"/>
      <c r="O598" s="5" t="str">
        <f t="shared" si="97"/>
        <v/>
      </c>
      <c r="P598" s="6" t="str">
        <f>IF(D598="","",COUNTIF($O$2:O598,O598))</f>
        <v/>
      </c>
      <c r="Q598" s="7" t="str">
        <f t="shared" ref="Q598:Q661" si="100">IF(R598="","",RANK(R598,$R$2:$R$1000,1))</f>
        <v/>
      </c>
      <c r="R598" s="42" t="str">
        <f>IF(AND(P598=4,H598="M",NOT(L598="Unattached")),SUMIF(O$2:O598,O598,I$2:I598),"")</f>
        <v/>
      </c>
      <c r="S598" s="7" t="str">
        <f t="shared" ref="S598:S661" si="101">IF(T598="","",RANK(T598,$T$2:$T$1000,1))</f>
        <v/>
      </c>
      <c r="T598" s="42" t="str">
        <f>IF(AND(P598=3,H598="F",NOT(L598="Unattached")),SUMIF(O$2:O598,O598,I$2:I598),"")</f>
        <v/>
      </c>
      <c r="U598" s="8" t="str">
        <f t="shared" si="94"/>
        <v/>
      </c>
      <c r="V598" s="8" t="str">
        <f t="shared" si="98"/>
        <v/>
      </c>
      <c r="W598" s="40" t="str">
        <f t="shared" si="95"/>
        <v xml:space="preserve"> </v>
      </c>
      <c r="X598" s="40" t="str">
        <f>IF(H598="M",IF(P598&lt;&gt;4,"",VLOOKUP(CONCATENATE(O598," ",(P598-3)),$W$2:AA598,5,0)),IF(P598&lt;&gt;3,"",VLOOKUP(CONCATENATE(O598," ",(P598-2)),$W$2:AA598,5,0)))</f>
        <v/>
      </c>
      <c r="Y598" s="40" t="str">
        <f>IF(H598="M",IF(P598&lt;&gt;4,"",VLOOKUP(CONCATENATE(O598," ",(P598-2)),$W$2:AA598,5,0)),IF(P598&lt;&gt;3,"",VLOOKUP(CONCATENATE(O598," ",(P598-1)),$W$2:AA598,5,0)))</f>
        <v/>
      </c>
      <c r="Z598" s="40" t="str">
        <f>IF(H598="M",IF(P598&lt;&gt;4,"",VLOOKUP(CONCATENATE(O598," ",(P598-1)),$W$2:AA598,5,0)),IF(P598&lt;&gt;3,"",VLOOKUP(CONCATENATE(O598," ",(P598)),$W$2:AA598,5,0)))</f>
        <v/>
      </c>
      <c r="AA598" s="40" t="str">
        <f t="shared" si="99"/>
        <v/>
      </c>
    </row>
    <row r="599" spans="1:27" x14ac:dyDescent="0.3">
      <c r="A599" s="78" t="str">
        <f t="shared" si="92"/>
        <v/>
      </c>
      <c r="B599" s="78" t="str">
        <f t="shared" si="93"/>
        <v/>
      </c>
      <c r="C599" s="1">
        <v>598</v>
      </c>
      <c r="E599" s="73"/>
      <c r="F599" t="str">
        <f>IF(D599="","",VLOOKUP(D599,ENTRANTS!$A$1:$H$1000,2,0))</f>
        <v/>
      </c>
      <c r="G599" t="str">
        <f>IF(D599="","",VLOOKUP(D599,ENTRANTS!$A$1:$H$1000,3,0))</f>
        <v/>
      </c>
      <c r="H599" s="1" t="str">
        <f>IF(D599="","",LEFT(VLOOKUP(D599,ENTRANTS!$A$1:$H$1000,5,0),1))</f>
        <v/>
      </c>
      <c r="I599" s="1" t="str">
        <f>IF(D599="","",COUNTIF($H$2:H599,H599))</f>
        <v/>
      </c>
      <c r="J599" s="1" t="str">
        <f>IF(D599="","",VLOOKUP(D599,ENTRANTS!$A$1:$H$1000,4,0))</f>
        <v/>
      </c>
      <c r="K599" s="1" t="str">
        <f>IF(D599="","",COUNTIF($J$2:J599,J599))</f>
        <v/>
      </c>
      <c r="L599" t="str">
        <f>IF(D599="","",VLOOKUP(D599,ENTRANTS!$A$1:$H$1000,6,0))</f>
        <v/>
      </c>
      <c r="M599" s="99" t="str">
        <f t="shared" si="96"/>
        <v/>
      </c>
      <c r="N599" s="38"/>
      <c r="O599" s="5" t="str">
        <f t="shared" si="97"/>
        <v/>
      </c>
      <c r="P599" s="6" t="str">
        <f>IF(D599="","",COUNTIF($O$2:O599,O599))</f>
        <v/>
      </c>
      <c r="Q599" s="7" t="str">
        <f t="shared" si="100"/>
        <v/>
      </c>
      <c r="R599" s="42" t="str">
        <f>IF(AND(P599=4,H599="M",NOT(L599="Unattached")),SUMIF(O$2:O599,O599,I$2:I599),"")</f>
        <v/>
      </c>
      <c r="S599" s="7" t="str">
        <f t="shared" si="101"/>
        <v/>
      </c>
      <c r="T599" s="42" t="str">
        <f>IF(AND(P599=3,H599="F",NOT(L599="Unattached")),SUMIF(O$2:O599,O599,I$2:I599),"")</f>
        <v/>
      </c>
      <c r="U599" s="8" t="str">
        <f t="shared" si="94"/>
        <v/>
      </c>
      <c r="V599" s="8" t="str">
        <f t="shared" si="98"/>
        <v/>
      </c>
      <c r="W599" s="40" t="str">
        <f t="shared" si="95"/>
        <v xml:space="preserve"> </v>
      </c>
      <c r="X599" s="40" t="str">
        <f>IF(H599="M",IF(P599&lt;&gt;4,"",VLOOKUP(CONCATENATE(O599," ",(P599-3)),$W$2:AA599,5,0)),IF(P599&lt;&gt;3,"",VLOOKUP(CONCATENATE(O599," ",(P599-2)),$W$2:AA599,5,0)))</f>
        <v/>
      </c>
      <c r="Y599" s="40" t="str">
        <f>IF(H599="M",IF(P599&lt;&gt;4,"",VLOOKUP(CONCATENATE(O599," ",(P599-2)),$W$2:AA599,5,0)),IF(P599&lt;&gt;3,"",VLOOKUP(CONCATENATE(O599," ",(P599-1)),$W$2:AA599,5,0)))</f>
        <v/>
      </c>
      <c r="Z599" s="40" t="str">
        <f>IF(H599="M",IF(P599&lt;&gt;4,"",VLOOKUP(CONCATENATE(O599," ",(P599-1)),$W$2:AA599,5,0)),IF(P599&lt;&gt;3,"",VLOOKUP(CONCATENATE(O599," ",(P599)),$W$2:AA599,5,0)))</f>
        <v/>
      </c>
      <c r="AA599" s="40" t="str">
        <f t="shared" si="99"/>
        <v/>
      </c>
    </row>
    <row r="600" spans="1:27" x14ac:dyDescent="0.3">
      <c r="A600" s="78" t="str">
        <f t="shared" si="92"/>
        <v/>
      </c>
      <c r="B600" s="78" t="str">
        <f t="shared" si="93"/>
        <v/>
      </c>
      <c r="C600" s="1">
        <v>599</v>
      </c>
      <c r="E600" s="73"/>
      <c r="F600" t="str">
        <f>IF(D600="","",VLOOKUP(D600,ENTRANTS!$A$1:$H$1000,2,0))</f>
        <v/>
      </c>
      <c r="G600" t="str">
        <f>IF(D600="","",VLOOKUP(D600,ENTRANTS!$A$1:$H$1000,3,0))</f>
        <v/>
      </c>
      <c r="H600" s="1" t="str">
        <f>IF(D600="","",LEFT(VLOOKUP(D600,ENTRANTS!$A$1:$H$1000,5,0),1))</f>
        <v/>
      </c>
      <c r="I600" s="1" t="str">
        <f>IF(D600="","",COUNTIF($H$2:H600,H600))</f>
        <v/>
      </c>
      <c r="J600" s="1" t="str">
        <f>IF(D600="","",VLOOKUP(D600,ENTRANTS!$A$1:$H$1000,4,0))</f>
        <v/>
      </c>
      <c r="K600" s="1" t="str">
        <f>IF(D600="","",COUNTIF($J$2:J600,J600))</f>
        <v/>
      </c>
      <c r="L600" t="str">
        <f>IF(D600="","",VLOOKUP(D600,ENTRANTS!$A$1:$H$1000,6,0))</f>
        <v/>
      </c>
      <c r="M600" s="99" t="str">
        <f t="shared" si="96"/>
        <v/>
      </c>
      <c r="N600" s="38"/>
      <c r="O600" s="5" t="str">
        <f t="shared" si="97"/>
        <v/>
      </c>
      <c r="P600" s="6" t="str">
        <f>IF(D600="","",COUNTIF($O$2:O600,O600))</f>
        <v/>
      </c>
      <c r="Q600" s="7" t="str">
        <f t="shared" si="100"/>
        <v/>
      </c>
      <c r="R600" s="42" t="str">
        <f>IF(AND(P600=4,H600="M",NOT(L600="Unattached")),SUMIF(O$2:O600,O600,I$2:I600),"")</f>
        <v/>
      </c>
      <c r="S600" s="7" t="str">
        <f t="shared" si="101"/>
        <v/>
      </c>
      <c r="T600" s="42" t="str">
        <f>IF(AND(P600=3,H600="F",NOT(L600="Unattached")),SUMIF(O$2:O600,O600,I$2:I600),"")</f>
        <v/>
      </c>
      <c r="U600" s="8" t="str">
        <f t="shared" si="94"/>
        <v/>
      </c>
      <c r="V600" s="8" t="str">
        <f t="shared" si="98"/>
        <v/>
      </c>
      <c r="W600" s="40" t="str">
        <f t="shared" si="95"/>
        <v xml:space="preserve"> </v>
      </c>
      <c r="X600" s="40" t="str">
        <f>IF(H600="M",IF(P600&lt;&gt;4,"",VLOOKUP(CONCATENATE(O600," ",(P600-3)),$W$2:AA600,5,0)),IF(P600&lt;&gt;3,"",VLOOKUP(CONCATENATE(O600," ",(P600-2)),$W$2:AA600,5,0)))</f>
        <v/>
      </c>
      <c r="Y600" s="40" t="str">
        <f>IF(H600="M",IF(P600&lt;&gt;4,"",VLOOKUP(CONCATENATE(O600," ",(P600-2)),$W$2:AA600,5,0)),IF(P600&lt;&gt;3,"",VLOOKUP(CONCATENATE(O600," ",(P600-1)),$W$2:AA600,5,0)))</f>
        <v/>
      </c>
      <c r="Z600" s="40" t="str">
        <f>IF(H600="M",IF(P600&lt;&gt;4,"",VLOOKUP(CONCATENATE(O600," ",(P600-1)),$W$2:AA600,5,0)),IF(P600&lt;&gt;3,"",VLOOKUP(CONCATENATE(O600," ",(P600)),$W$2:AA600,5,0)))</f>
        <v/>
      </c>
      <c r="AA600" s="40" t="str">
        <f t="shared" si="99"/>
        <v/>
      </c>
    </row>
    <row r="601" spans="1:27" x14ac:dyDescent="0.3">
      <c r="A601" s="78" t="str">
        <f t="shared" si="92"/>
        <v/>
      </c>
      <c r="B601" s="78" t="str">
        <f t="shared" si="93"/>
        <v/>
      </c>
      <c r="C601" s="1">
        <v>600</v>
      </c>
      <c r="E601" s="73"/>
      <c r="F601" t="str">
        <f>IF(D601="","",VLOOKUP(D601,ENTRANTS!$A$1:$H$1000,2,0))</f>
        <v/>
      </c>
      <c r="G601" t="str">
        <f>IF(D601="","",VLOOKUP(D601,ENTRANTS!$A$1:$H$1000,3,0))</f>
        <v/>
      </c>
      <c r="H601" s="1" t="str">
        <f>IF(D601="","",LEFT(VLOOKUP(D601,ENTRANTS!$A$1:$H$1000,5,0),1))</f>
        <v/>
      </c>
      <c r="I601" s="1" t="str">
        <f>IF(D601="","",COUNTIF($H$2:H601,H601))</f>
        <v/>
      </c>
      <c r="J601" s="1" t="str">
        <f>IF(D601="","",VLOOKUP(D601,ENTRANTS!$A$1:$H$1000,4,0))</f>
        <v/>
      </c>
      <c r="K601" s="1" t="str">
        <f>IF(D601="","",COUNTIF($J$2:J601,J601))</f>
        <v/>
      </c>
      <c r="L601" t="str">
        <f>IF(D601="","",VLOOKUP(D601,ENTRANTS!$A$1:$H$1000,6,0))</f>
        <v/>
      </c>
      <c r="M601" s="99" t="str">
        <f t="shared" si="96"/>
        <v/>
      </c>
      <c r="N601" s="38"/>
      <c r="O601" s="5" t="str">
        <f t="shared" si="97"/>
        <v/>
      </c>
      <c r="P601" s="6" t="str">
        <f>IF(D601="","",COUNTIF($O$2:O601,O601))</f>
        <v/>
      </c>
      <c r="Q601" s="7" t="str">
        <f t="shared" si="100"/>
        <v/>
      </c>
      <c r="R601" s="42" t="str">
        <f>IF(AND(P601=4,H601="M",NOT(L601="Unattached")),SUMIF(O$2:O601,O601,I$2:I601),"")</f>
        <v/>
      </c>
      <c r="S601" s="7" t="str">
        <f t="shared" si="101"/>
        <v/>
      </c>
      <c r="T601" s="42" t="str">
        <f>IF(AND(P601=3,H601="F",NOT(L601="Unattached")),SUMIF(O$2:O601,O601,I$2:I601),"")</f>
        <v/>
      </c>
      <c r="U601" s="8" t="str">
        <f t="shared" si="94"/>
        <v/>
      </c>
      <c r="V601" s="8" t="str">
        <f t="shared" si="98"/>
        <v/>
      </c>
      <c r="W601" s="40" t="str">
        <f t="shared" si="95"/>
        <v xml:space="preserve"> </v>
      </c>
      <c r="X601" s="40" t="str">
        <f>IF(H601="M",IF(P601&lt;&gt;4,"",VLOOKUP(CONCATENATE(O601," ",(P601-3)),$W$2:AA601,5,0)),IF(P601&lt;&gt;3,"",VLOOKUP(CONCATENATE(O601," ",(P601-2)),$W$2:AA601,5,0)))</f>
        <v/>
      </c>
      <c r="Y601" s="40" t="str">
        <f>IF(H601="M",IF(P601&lt;&gt;4,"",VLOOKUP(CONCATENATE(O601," ",(P601-2)),$W$2:AA601,5,0)),IF(P601&lt;&gt;3,"",VLOOKUP(CONCATENATE(O601," ",(P601-1)),$W$2:AA601,5,0)))</f>
        <v/>
      </c>
      <c r="Z601" s="40" t="str">
        <f>IF(H601="M",IF(P601&lt;&gt;4,"",VLOOKUP(CONCATENATE(O601," ",(P601-1)),$W$2:AA601,5,0)),IF(P601&lt;&gt;3,"",VLOOKUP(CONCATENATE(O601," ",(P601)),$W$2:AA601,5,0)))</f>
        <v/>
      </c>
      <c r="AA601" s="40" t="str">
        <f t="shared" si="99"/>
        <v/>
      </c>
    </row>
    <row r="602" spans="1:27" x14ac:dyDescent="0.3">
      <c r="A602" s="78" t="str">
        <f t="shared" si="92"/>
        <v/>
      </c>
      <c r="B602" s="78" t="str">
        <f t="shared" si="93"/>
        <v/>
      </c>
      <c r="C602" s="1">
        <v>601</v>
      </c>
      <c r="E602" s="73"/>
      <c r="F602" t="str">
        <f>IF(D602="","",VLOOKUP(D602,ENTRANTS!$A$1:$H$1000,2,0))</f>
        <v/>
      </c>
      <c r="G602" t="str">
        <f>IF(D602="","",VLOOKUP(D602,ENTRANTS!$A$1:$H$1000,3,0))</f>
        <v/>
      </c>
      <c r="H602" s="1" t="str">
        <f>IF(D602="","",LEFT(VLOOKUP(D602,ENTRANTS!$A$1:$H$1000,5,0),1))</f>
        <v/>
      </c>
      <c r="I602" s="1" t="str">
        <f>IF(D602="","",COUNTIF($H$2:H602,H602))</f>
        <v/>
      </c>
      <c r="J602" s="1" t="str">
        <f>IF(D602="","",VLOOKUP(D602,ENTRANTS!$A$1:$H$1000,4,0))</f>
        <v/>
      </c>
      <c r="K602" s="1" t="str">
        <f>IF(D602="","",COUNTIF($J$2:J602,J602))</f>
        <v/>
      </c>
      <c r="L602" t="str">
        <f>IF(D602="","",VLOOKUP(D602,ENTRANTS!$A$1:$H$1000,6,0))</f>
        <v/>
      </c>
      <c r="M602" s="99" t="str">
        <f t="shared" si="96"/>
        <v/>
      </c>
      <c r="N602" s="38"/>
      <c r="O602" s="5" t="str">
        <f t="shared" si="97"/>
        <v/>
      </c>
      <c r="P602" s="6" t="str">
        <f>IF(D602="","",COUNTIF($O$2:O602,O602))</f>
        <v/>
      </c>
      <c r="Q602" s="7" t="str">
        <f t="shared" si="100"/>
        <v/>
      </c>
      <c r="R602" s="42" t="str">
        <f>IF(AND(P602=4,H602="M",NOT(L602="Unattached")),SUMIF(O$2:O602,O602,I$2:I602),"")</f>
        <v/>
      </c>
      <c r="S602" s="7" t="str">
        <f t="shared" si="101"/>
        <v/>
      </c>
      <c r="T602" s="42" t="str">
        <f>IF(AND(P602=3,H602="F",NOT(L602="Unattached")),SUMIF(O$2:O602,O602,I$2:I602),"")</f>
        <v/>
      </c>
      <c r="U602" s="8" t="str">
        <f t="shared" si="94"/>
        <v/>
      </c>
      <c r="V602" s="8" t="str">
        <f t="shared" si="98"/>
        <v/>
      </c>
      <c r="W602" s="40" t="str">
        <f t="shared" si="95"/>
        <v xml:space="preserve"> </v>
      </c>
      <c r="X602" s="40" t="str">
        <f>IF(H602="M",IF(P602&lt;&gt;4,"",VLOOKUP(CONCATENATE(O602," ",(P602-3)),$W$2:AA602,5,0)),IF(P602&lt;&gt;3,"",VLOOKUP(CONCATENATE(O602," ",(P602-2)),$W$2:AA602,5,0)))</f>
        <v/>
      </c>
      <c r="Y602" s="40" t="str">
        <f>IF(H602="M",IF(P602&lt;&gt;4,"",VLOOKUP(CONCATENATE(O602," ",(P602-2)),$W$2:AA602,5,0)),IF(P602&lt;&gt;3,"",VLOOKUP(CONCATENATE(O602," ",(P602-1)),$W$2:AA602,5,0)))</f>
        <v/>
      </c>
      <c r="Z602" s="40" t="str">
        <f>IF(H602="M",IF(P602&lt;&gt;4,"",VLOOKUP(CONCATENATE(O602," ",(P602-1)),$W$2:AA602,5,0)),IF(P602&lt;&gt;3,"",VLOOKUP(CONCATENATE(O602," ",(P602)),$W$2:AA602,5,0)))</f>
        <v/>
      </c>
      <c r="AA602" s="40" t="str">
        <f t="shared" si="99"/>
        <v/>
      </c>
    </row>
    <row r="603" spans="1:27" x14ac:dyDescent="0.3">
      <c r="A603" s="78" t="str">
        <f t="shared" si="92"/>
        <v/>
      </c>
      <c r="B603" s="78" t="str">
        <f t="shared" si="93"/>
        <v/>
      </c>
      <c r="C603" s="1">
        <v>602</v>
      </c>
      <c r="E603" s="73"/>
      <c r="F603" t="str">
        <f>IF(D603="","",VLOOKUP(D603,ENTRANTS!$A$1:$H$1000,2,0))</f>
        <v/>
      </c>
      <c r="G603" t="str">
        <f>IF(D603="","",VLOOKUP(D603,ENTRANTS!$A$1:$H$1000,3,0))</f>
        <v/>
      </c>
      <c r="H603" s="1" t="str">
        <f>IF(D603="","",LEFT(VLOOKUP(D603,ENTRANTS!$A$1:$H$1000,5,0),1))</f>
        <v/>
      </c>
      <c r="I603" s="1" t="str">
        <f>IF(D603="","",COUNTIF($H$2:H603,H603))</f>
        <v/>
      </c>
      <c r="J603" s="1" t="str">
        <f>IF(D603="","",VLOOKUP(D603,ENTRANTS!$A$1:$H$1000,4,0))</f>
        <v/>
      </c>
      <c r="K603" s="1" t="str">
        <f>IF(D603="","",COUNTIF($J$2:J603,J603))</f>
        <v/>
      </c>
      <c r="L603" t="str">
        <f>IF(D603="","",VLOOKUP(D603,ENTRANTS!$A$1:$H$1000,6,0))</f>
        <v/>
      </c>
      <c r="M603" s="99" t="str">
        <f t="shared" si="96"/>
        <v/>
      </c>
      <c r="N603" s="38"/>
      <c r="O603" s="5" t="str">
        <f t="shared" si="97"/>
        <v/>
      </c>
      <c r="P603" s="6" t="str">
        <f>IF(D603="","",COUNTIF($O$2:O603,O603))</f>
        <v/>
      </c>
      <c r="Q603" s="7" t="str">
        <f t="shared" si="100"/>
        <v/>
      </c>
      <c r="R603" s="42" t="str">
        <f>IF(AND(P603=4,H603="M",NOT(L603="Unattached")),SUMIF(O$2:O603,O603,I$2:I603),"")</f>
        <v/>
      </c>
      <c r="S603" s="7" t="str">
        <f t="shared" si="101"/>
        <v/>
      </c>
      <c r="T603" s="42" t="str">
        <f>IF(AND(P603=3,H603="F",NOT(L603="Unattached")),SUMIF(O$2:O603,O603,I$2:I603),"")</f>
        <v/>
      </c>
      <c r="U603" s="8" t="str">
        <f t="shared" si="94"/>
        <v/>
      </c>
      <c r="V603" s="8" t="str">
        <f t="shared" si="98"/>
        <v/>
      </c>
      <c r="W603" s="40" t="str">
        <f t="shared" si="95"/>
        <v xml:space="preserve"> </v>
      </c>
      <c r="X603" s="40" t="str">
        <f>IF(H603="M",IF(P603&lt;&gt;4,"",VLOOKUP(CONCATENATE(O603," ",(P603-3)),$W$2:AA603,5,0)),IF(P603&lt;&gt;3,"",VLOOKUP(CONCATENATE(O603," ",(P603-2)),$W$2:AA603,5,0)))</f>
        <v/>
      </c>
      <c r="Y603" s="40" t="str">
        <f>IF(H603="M",IF(P603&lt;&gt;4,"",VLOOKUP(CONCATENATE(O603," ",(P603-2)),$W$2:AA603,5,0)),IF(P603&lt;&gt;3,"",VLOOKUP(CONCATENATE(O603," ",(P603-1)),$W$2:AA603,5,0)))</f>
        <v/>
      </c>
      <c r="Z603" s="40" t="str">
        <f>IF(H603="M",IF(P603&lt;&gt;4,"",VLOOKUP(CONCATENATE(O603," ",(P603-1)),$W$2:AA603,5,0)),IF(P603&lt;&gt;3,"",VLOOKUP(CONCATENATE(O603," ",(P603)),$W$2:AA603,5,0)))</f>
        <v/>
      </c>
      <c r="AA603" s="40" t="str">
        <f t="shared" si="99"/>
        <v/>
      </c>
    </row>
    <row r="604" spans="1:27" x14ac:dyDescent="0.3">
      <c r="A604" s="78" t="str">
        <f t="shared" si="92"/>
        <v/>
      </c>
      <c r="B604" s="78" t="str">
        <f t="shared" si="93"/>
        <v/>
      </c>
      <c r="C604" s="1">
        <v>603</v>
      </c>
      <c r="E604" s="73"/>
      <c r="F604" t="str">
        <f>IF(D604="","",VLOOKUP(D604,ENTRANTS!$A$1:$H$1000,2,0))</f>
        <v/>
      </c>
      <c r="G604" t="str">
        <f>IF(D604="","",VLOOKUP(D604,ENTRANTS!$A$1:$H$1000,3,0))</f>
        <v/>
      </c>
      <c r="H604" s="1" t="str">
        <f>IF(D604="","",LEFT(VLOOKUP(D604,ENTRANTS!$A$1:$H$1000,5,0),1))</f>
        <v/>
      </c>
      <c r="I604" s="1" t="str">
        <f>IF(D604="","",COUNTIF($H$2:H604,H604))</f>
        <v/>
      </c>
      <c r="J604" s="1" t="str">
        <f>IF(D604="","",VLOOKUP(D604,ENTRANTS!$A$1:$H$1000,4,0))</f>
        <v/>
      </c>
      <c r="K604" s="1" t="str">
        <f>IF(D604="","",COUNTIF($J$2:J604,J604))</f>
        <v/>
      </c>
      <c r="L604" t="str">
        <f>IF(D604="","",VLOOKUP(D604,ENTRANTS!$A$1:$H$1000,6,0))</f>
        <v/>
      </c>
      <c r="M604" s="99" t="str">
        <f t="shared" si="96"/>
        <v/>
      </c>
      <c r="N604" s="38"/>
      <c r="O604" s="5" t="str">
        <f t="shared" si="97"/>
        <v/>
      </c>
      <c r="P604" s="6" t="str">
        <f>IF(D604="","",COUNTIF($O$2:O604,O604))</f>
        <v/>
      </c>
      <c r="Q604" s="7" t="str">
        <f t="shared" si="100"/>
        <v/>
      </c>
      <c r="R604" s="42" t="str">
        <f>IF(AND(P604=4,H604="M",NOT(L604="Unattached")),SUMIF(O$2:O604,O604,I$2:I604),"")</f>
        <v/>
      </c>
      <c r="S604" s="7" t="str">
        <f t="shared" si="101"/>
        <v/>
      </c>
      <c r="T604" s="42" t="str">
        <f>IF(AND(P604=3,H604="F",NOT(L604="Unattached")),SUMIF(O$2:O604,O604,I$2:I604),"")</f>
        <v/>
      </c>
      <c r="U604" s="8" t="str">
        <f t="shared" si="94"/>
        <v/>
      </c>
      <c r="V604" s="8" t="str">
        <f t="shared" si="98"/>
        <v/>
      </c>
      <c r="W604" s="40" t="str">
        <f t="shared" si="95"/>
        <v xml:space="preserve"> </v>
      </c>
      <c r="X604" s="40" t="str">
        <f>IF(H604="M",IF(P604&lt;&gt;4,"",VLOOKUP(CONCATENATE(O604," ",(P604-3)),$W$2:AA604,5,0)),IF(P604&lt;&gt;3,"",VLOOKUP(CONCATENATE(O604," ",(P604-2)),$W$2:AA604,5,0)))</f>
        <v/>
      </c>
      <c r="Y604" s="40" t="str">
        <f>IF(H604="M",IF(P604&lt;&gt;4,"",VLOOKUP(CONCATENATE(O604," ",(P604-2)),$W$2:AA604,5,0)),IF(P604&lt;&gt;3,"",VLOOKUP(CONCATENATE(O604," ",(P604-1)),$W$2:AA604,5,0)))</f>
        <v/>
      </c>
      <c r="Z604" s="40" t="str">
        <f>IF(H604="M",IF(P604&lt;&gt;4,"",VLOOKUP(CONCATENATE(O604," ",(P604-1)),$W$2:AA604,5,0)),IF(P604&lt;&gt;3,"",VLOOKUP(CONCATENATE(O604," ",(P604)),$W$2:AA604,5,0)))</f>
        <v/>
      </c>
      <c r="AA604" s="40" t="str">
        <f t="shared" si="99"/>
        <v/>
      </c>
    </row>
    <row r="605" spans="1:27" x14ac:dyDescent="0.3">
      <c r="A605" s="78" t="str">
        <f t="shared" si="92"/>
        <v/>
      </c>
      <c r="B605" s="78" t="str">
        <f t="shared" si="93"/>
        <v/>
      </c>
      <c r="C605" s="1">
        <v>604</v>
      </c>
      <c r="E605" s="73"/>
      <c r="F605" t="str">
        <f>IF(D605="","",VLOOKUP(D605,ENTRANTS!$A$1:$H$1000,2,0))</f>
        <v/>
      </c>
      <c r="G605" t="str">
        <f>IF(D605="","",VLOOKUP(D605,ENTRANTS!$A$1:$H$1000,3,0))</f>
        <v/>
      </c>
      <c r="H605" s="1" t="str">
        <f>IF(D605="","",LEFT(VLOOKUP(D605,ENTRANTS!$A$1:$H$1000,5,0),1))</f>
        <v/>
      </c>
      <c r="I605" s="1" t="str">
        <f>IF(D605="","",COUNTIF($H$2:H605,H605))</f>
        <v/>
      </c>
      <c r="J605" s="1" t="str">
        <f>IF(D605="","",VLOOKUP(D605,ENTRANTS!$A$1:$H$1000,4,0))</f>
        <v/>
      </c>
      <c r="K605" s="1" t="str">
        <f>IF(D605="","",COUNTIF($J$2:J605,J605))</f>
        <v/>
      </c>
      <c r="L605" t="str">
        <f>IF(D605="","",VLOOKUP(D605,ENTRANTS!$A$1:$H$1000,6,0))</f>
        <v/>
      </c>
      <c r="M605" s="99" t="str">
        <f t="shared" si="96"/>
        <v/>
      </c>
      <c r="N605" s="38"/>
      <c r="O605" s="5" t="str">
        <f t="shared" si="97"/>
        <v/>
      </c>
      <c r="P605" s="6" t="str">
        <f>IF(D605="","",COUNTIF($O$2:O605,O605))</f>
        <v/>
      </c>
      <c r="Q605" s="7" t="str">
        <f t="shared" si="100"/>
        <v/>
      </c>
      <c r="R605" s="42" t="str">
        <f>IF(AND(P605=4,H605="M",NOT(L605="Unattached")),SUMIF(O$2:O605,O605,I$2:I605),"")</f>
        <v/>
      </c>
      <c r="S605" s="7" t="str">
        <f t="shared" si="101"/>
        <v/>
      </c>
      <c r="T605" s="42" t="str">
        <f>IF(AND(P605=3,H605="F",NOT(L605="Unattached")),SUMIF(O$2:O605,O605,I$2:I605),"")</f>
        <v/>
      </c>
      <c r="U605" s="8" t="str">
        <f t="shared" si="94"/>
        <v/>
      </c>
      <c r="V605" s="8" t="str">
        <f t="shared" si="98"/>
        <v/>
      </c>
      <c r="W605" s="40" t="str">
        <f t="shared" si="95"/>
        <v xml:space="preserve"> </v>
      </c>
      <c r="X605" s="40" t="str">
        <f>IF(H605="M",IF(P605&lt;&gt;4,"",VLOOKUP(CONCATENATE(O605," ",(P605-3)),$W$2:AA605,5,0)),IF(P605&lt;&gt;3,"",VLOOKUP(CONCATENATE(O605," ",(P605-2)),$W$2:AA605,5,0)))</f>
        <v/>
      </c>
      <c r="Y605" s="40" t="str">
        <f>IF(H605="M",IF(P605&lt;&gt;4,"",VLOOKUP(CONCATENATE(O605," ",(P605-2)),$W$2:AA605,5,0)),IF(P605&lt;&gt;3,"",VLOOKUP(CONCATENATE(O605," ",(P605-1)),$W$2:AA605,5,0)))</f>
        <v/>
      </c>
      <c r="Z605" s="40" t="str">
        <f>IF(H605="M",IF(P605&lt;&gt;4,"",VLOOKUP(CONCATENATE(O605," ",(P605-1)),$W$2:AA605,5,0)),IF(P605&lt;&gt;3,"",VLOOKUP(CONCATENATE(O605," ",(P605)),$W$2:AA605,5,0)))</f>
        <v/>
      </c>
      <c r="AA605" s="40" t="str">
        <f t="shared" si="99"/>
        <v/>
      </c>
    </row>
    <row r="606" spans="1:27" x14ac:dyDescent="0.3">
      <c r="A606" s="78" t="str">
        <f t="shared" si="92"/>
        <v/>
      </c>
      <c r="B606" s="78" t="str">
        <f t="shared" si="93"/>
        <v/>
      </c>
      <c r="C606" s="1">
        <v>605</v>
      </c>
      <c r="E606" s="73"/>
      <c r="F606" t="str">
        <f>IF(D606="","",VLOOKUP(D606,ENTRANTS!$A$1:$H$1000,2,0))</f>
        <v/>
      </c>
      <c r="G606" t="str">
        <f>IF(D606="","",VLOOKUP(D606,ENTRANTS!$A$1:$H$1000,3,0))</f>
        <v/>
      </c>
      <c r="H606" s="1" t="str">
        <f>IF(D606="","",LEFT(VLOOKUP(D606,ENTRANTS!$A$1:$H$1000,5,0),1))</f>
        <v/>
      </c>
      <c r="I606" s="1" t="str">
        <f>IF(D606="","",COUNTIF($H$2:H606,H606))</f>
        <v/>
      </c>
      <c r="J606" s="1" t="str">
        <f>IF(D606="","",VLOOKUP(D606,ENTRANTS!$A$1:$H$1000,4,0))</f>
        <v/>
      </c>
      <c r="K606" s="1" t="str">
        <f>IF(D606="","",COUNTIF($J$2:J606,J606))</f>
        <v/>
      </c>
      <c r="L606" t="str">
        <f>IF(D606="","",VLOOKUP(D606,ENTRANTS!$A$1:$H$1000,6,0))</f>
        <v/>
      </c>
      <c r="M606" s="99" t="str">
        <f t="shared" si="96"/>
        <v/>
      </c>
      <c r="N606" s="38"/>
      <c r="O606" s="5" t="str">
        <f t="shared" si="97"/>
        <v/>
      </c>
      <c r="P606" s="6" t="str">
        <f>IF(D606="","",COUNTIF($O$2:O606,O606))</f>
        <v/>
      </c>
      <c r="Q606" s="7" t="str">
        <f t="shared" si="100"/>
        <v/>
      </c>
      <c r="R606" s="42" t="str">
        <f>IF(AND(P606=4,H606="M",NOT(L606="Unattached")),SUMIF(O$2:O606,O606,I$2:I606),"")</f>
        <v/>
      </c>
      <c r="S606" s="7" t="str">
        <f t="shared" si="101"/>
        <v/>
      </c>
      <c r="T606" s="42" t="str">
        <f>IF(AND(P606=3,H606="F",NOT(L606="Unattached")),SUMIF(O$2:O606,O606,I$2:I606),"")</f>
        <v/>
      </c>
      <c r="U606" s="8" t="str">
        <f t="shared" si="94"/>
        <v/>
      </c>
      <c r="V606" s="8" t="str">
        <f t="shared" si="98"/>
        <v/>
      </c>
      <c r="W606" s="40" t="str">
        <f t="shared" si="95"/>
        <v xml:space="preserve"> </v>
      </c>
      <c r="X606" s="40" t="str">
        <f>IF(H606="M",IF(P606&lt;&gt;4,"",VLOOKUP(CONCATENATE(O606," ",(P606-3)),$W$2:AA606,5,0)),IF(P606&lt;&gt;3,"",VLOOKUP(CONCATENATE(O606," ",(P606-2)),$W$2:AA606,5,0)))</f>
        <v/>
      </c>
      <c r="Y606" s="40" t="str">
        <f>IF(H606="M",IF(P606&lt;&gt;4,"",VLOOKUP(CONCATENATE(O606," ",(P606-2)),$W$2:AA606,5,0)),IF(P606&lt;&gt;3,"",VLOOKUP(CONCATENATE(O606," ",(P606-1)),$W$2:AA606,5,0)))</f>
        <v/>
      </c>
      <c r="Z606" s="40" t="str">
        <f>IF(H606="M",IF(P606&lt;&gt;4,"",VLOOKUP(CONCATENATE(O606," ",(P606-1)),$W$2:AA606,5,0)),IF(P606&lt;&gt;3,"",VLOOKUP(CONCATENATE(O606," ",(P606)),$W$2:AA606,5,0)))</f>
        <v/>
      </c>
      <c r="AA606" s="40" t="str">
        <f t="shared" si="99"/>
        <v/>
      </c>
    </row>
    <row r="607" spans="1:27" x14ac:dyDescent="0.3">
      <c r="A607" s="78" t="str">
        <f t="shared" si="92"/>
        <v/>
      </c>
      <c r="B607" s="78" t="str">
        <f t="shared" si="93"/>
        <v/>
      </c>
      <c r="C607" s="1">
        <v>606</v>
      </c>
      <c r="E607" s="73"/>
      <c r="F607" t="str">
        <f>IF(D607="","",VLOOKUP(D607,ENTRANTS!$A$1:$H$1000,2,0))</f>
        <v/>
      </c>
      <c r="G607" t="str">
        <f>IF(D607="","",VLOOKUP(D607,ENTRANTS!$A$1:$H$1000,3,0))</f>
        <v/>
      </c>
      <c r="H607" s="1" t="str">
        <f>IF(D607="","",LEFT(VLOOKUP(D607,ENTRANTS!$A$1:$H$1000,5,0),1))</f>
        <v/>
      </c>
      <c r="I607" s="1" t="str">
        <f>IF(D607="","",COUNTIF($H$2:H607,H607))</f>
        <v/>
      </c>
      <c r="J607" s="1" t="str">
        <f>IF(D607="","",VLOOKUP(D607,ENTRANTS!$A$1:$H$1000,4,0))</f>
        <v/>
      </c>
      <c r="K607" s="1" t="str">
        <f>IF(D607="","",COUNTIF($J$2:J607,J607))</f>
        <v/>
      </c>
      <c r="L607" t="str">
        <f>IF(D607="","",VLOOKUP(D607,ENTRANTS!$A$1:$H$1000,6,0))</f>
        <v/>
      </c>
      <c r="M607" s="99" t="str">
        <f t="shared" si="96"/>
        <v/>
      </c>
      <c r="N607" s="38"/>
      <c r="O607" s="5" t="str">
        <f t="shared" si="97"/>
        <v/>
      </c>
      <c r="P607" s="6" t="str">
        <f>IF(D607="","",COUNTIF($O$2:O607,O607))</f>
        <v/>
      </c>
      <c r="Q607" s="7" t="str">
        <f t="shared" si="100"/>
        <v/>
      </c>
      <c r="R607" s="42" t="str">
        <f>IF(AND(P607=4,H607="M",NOT(L607="Unattached")),SUMIF(O$2:O607,O607,I$2:I607),"")</f>
        <v/>
      </c>
      <c r="S607" s="7" t="str">
        <f t="shared" si="101"/>
        <v/>
      </c>
      <c r="T607" s="42" t="str">
        <f>IF(AND(P607=3,H607="F",NOT(L607="Unattached")),SUMIF(O$2:O607,O607,I$2:I607),"")</f>
        <v/>
      </c>
      <c r="U607" s="8" t="str">
        <f t="shared" si="94"/>
        <v/>
      </c>
      <c r="V607" s="8" t="str">
        <f t="shared" si="98"/>
        <v/>
      </c>
      <c r="W607" s="40" t="str">
        <f t="shared" si="95"/>
        <v xml:space="preserve"> </v>
      </c>
      <c r="X607" s="40" t="str">
        <f>IF(H607="M",IF(P607&lt;&gt;4,"",VLOOKUP(CONCATENATE(O607," ",(P607-3)),$W$2:AA607,5,0)),IF(P607&lt;&gt;3,"",VLOOKUP(CONCATENATE(O607," ",(P607-2)),$W$2:AA607,5,0)))</f>
        <v/>
      </c>
      <c r="Y607" s="40" t="str">
        <f>IF(H607="M",IF(P607&lt;&gt;4,"",VLOOKUP(CONCATENATE(O607," ",(P607-2)),$W$2:AA607,5,0)),IF(P607&lt;&gt;3,"",VLOOKUP(CONCATENATE(O607," ",(P607-1)),$W$2:AA607,5,0)))</f>
        <v/>
      </c>
      <c r="Z607" s="40" t="str">
        <f>IF(H607="M",IF(P607&lt;&gt;4,"",VLOOKUP(CONCATENATE(O607," ",(P607-1)),$W$2:AA607,5,0)),IF(P607&lt;&gt;3,"",VLOOKUP(CONCATENATE(O607," ",(P607)),$W$2:AA607,5,0)))</f>
        <v/>
      </c>
      <c r="AA607" s="40" t="str">
        <f t="shared" si="99"/>
        <v/>
      </c>
    </row>
    <row r="608" spans="1:27" x14ac:dyDescent="0.3">
      <c r="A608" s="78" t="str">
        <f t="shared" si="92"/>
        <v/>
      </c>
      <c r="B608" s="78" t="str">
        <f t="shared" si="93"/>
        <v/>
      </c>
      <c r="C608" s="1">
        <v>607</v>
      </c>
      <c r="E608" s="73"/>
      <c r="F608" t="str">
        <f>IF(D608="","",VLOOKUP(D608,ENTRANTS!$A$1:$H$1000,2,0))</f>
        <v/>
      </c>
      <c r="G608" t="str">
        <f>IF(D608="","",VLOOKUP(D608,ENTRANTS!$A$1:$H$1000,3,0))</f>
        <v/>
      </c>
      <c r="H608" s="1" t="str">
        <f>IF(D608="","",LEFT(VLOOKUP(D608,ENTRANTS!$A$1:$H$1000,5,0),1))</f>
        <v/>
      </c>
      <c r="I608" s="1" t="str">
        <f>IF(D608="","",COUNTIF($H$2:H608,H608))</f>
        <v/>
      </c>
      <c r="J608" s="1" t="str">
        <f>IF(D608="","",VLOOKUP(D608,ENTRANTS!$A$1:$H$1000,4,0))</f>
        <v/>
      </c>
      <c r="K608" s="1" t="str">
        <f>IF(D608="","",COUNTIF($J$2:J608,J608))</f>
        <v/>
      </c>
      <c r="L608" t="str">
        <f>IF(D608="","",VLOOKUP(D608,ENTRANTS!$A$1:$H$1000,6,0))</f>
        <v/>
      </c>
      <c r="M608" s="99" t="str">
        <f t="shared" si="96"/>
        <v/>
      </c>
      <c r="N608" s="38"/>
      <c r="O608" s="5" t="str">
        <f t="shared" si="97"/>
        <v/>
      </c>
      <c r="P608" s="6" t="str">
        <f>IF(D608="","",COUNTIF($O$2:O608,O608))</f>
        <v/>
      </c>
      <c r="Q608" s="7" t="str">
        <f t="shared" si="100"/>
        <v/>
      </c>
      <c r="R608" s="42" t="str">
        <f>IF(AND(P608=4,H608="M",NOT(L608="Unattached")),SUMIF(O$2:O608,O608,I$2:I608),"")</f>
        <v/>
      </c>
      <c r="S608" s="7" t="str">
        <f t="shared" si="101"/>
        <v/>
      </c>
      <c r="T608" s="42" t="str">
        <f>IF(AND(P608=3,H608="F",NOT(L608="Unattached")),SUMIF(O$2:O608,O608,I$2:I608),"")</f>
        <v/>
      </c>
      <c r="U608" s="8" t="str">
        <f t="shared" si="94"/>
        <v/>
      </c>
      <c r="V608" s="8" t="str">
        <f t="shared" si="98"/>
        <v/>
      </c>
      <c r="W608" s="40" t="str">
        <f t="shared" si="95"/>
        <v xml:space="preserve"> </v>
      </c>
      <c r="X608" s="40" t="str">
        <f>IF(H608="M",IF(P608&lt;&gt;4,"",VLOOKUP(CONCATENATE(O608," ",(P608-3)),$W$2:AA608,5,0)),IF(P608&lt;&gt;3,"",VLOOKUP(CONCATENATE(O608," ",(P608-2)),$W$2:AA608,5,0)))</f>
        <v/>
      </c>
      <c r="Y608" s="40" t="str">
        <f>IF(H608="M",IF(P608&lt;&gt;4,"",VLOOKUP(CONCATENATE(O608," ",(P608-2)),$W$2:AA608,5,0)),IF(P608&lt;&gt;3,"",VLOOKUP(CONCATENATE(O608," ",(P608-1)),$W$2:AA608,5,0)))</f>
        <v/>
      </c>
      <c r="Z608" s="40" t="str">
        <f>IF(H608="M",IF(P608&lt;&gt;4,"",VLOOKUP(CONCATENATE(O608," ",(P608-1)),$W$2:AA608,5,0)),IF(P608&lt;&gt;3,"",VLOOKUP(CONCATENATE(O608," ",(P608)),$W$2:AA608,5,0)))</f>
        <v/>
      </c>
      <c r="AA608" s="40" t="str">
        <f t="shared" si="99"/>
        <v/>
      </c>
    </row>
    <row r="609" spans="1:27" x14ac:dyDescent="0.3">
      <c r="A609" s="78" t="str">
        <f t="shared" si="92"/>
        <v/>
      </c>
      <c r="B609" s="78" t="str">
        <f t="shared" si="93"/>
        <v/>
      </c>
      <c r="C609" s="1">
        <v>608</v>
      </c>
      <c r="E609" s="73"/>
      <c r="F609" t="str">
        <f>IF(D609="","",VLOOKUP(D609,ENTRANTS!$A$1:$H$1000,2,0))</f>
        <v/>
      </c>
      <c r="G609" t="str">
        <f>IF(D609="","",VLOOKUP(D609,ENTRANTS!$A$1:$H$1000,3,0))</f>
        <v/>
      </c>
      <c r="H609" s="1" t="str">
        <f>IF(D609="","",LEFT(VLOOKUP(D609,ENTRANTS!$A$1:$H$1000,5,0),1))</f>
        <v/>
      </c>
      <c r="I609" s="1" t="str">
        <f>IF(D609="","",COUNTIF($H$2:H609,H609))</f>
        <v/>
      </c>
      <c r="J609" s="1" t="str">
        <f>IF(D609="","",VLOOKUP(D609,ENTRANTS!$A$1:$H$1000,4,0))</f>
        <v/>
      </c>
      <c r="K609" s="1" t="str">
        <f>IF(D609="","",COUNTIF($J$2:J609,J609))</f>
        <v/>
      </c>
      <c r="L609" t="str">
        <f>IF(D609="","",VLOOKUP(D609,ENTRANTS!$A$1:$H$1000,6,0))</f>
        <v/>
      </c>
      <c r="M609" s="99" t="str">
        <f t="shared" si="96"/>
        <v/>
      </c>
      <c r="N609" s="38"/>
      <c r="O609" s="5" t="str">
        <f t="shared" si="97"/>
        <v/>
      </c>
      <c r="P609" s="6" t="str">
        <f>IF(D609="","",COUNTIF($O$2:O609,O609))</f>
        <v/>
      </c>
      <c r="Q609" s="7" t="str">
        <f t="shared" si="100"/>
        <v/>
      </c>
      <c r="R609" s="42" t="str">
        <f>IF(AND(P609=4,H609="M",NOT(L609="Unattached")),SUMIF(O$2:O609,O609,I$2:I609),"")</f>
        <v/>
      </c>
      <c r="S609" s="7" t="str">
        <f t="shared" si="101"/>
        <v/>
      </c>
      <c r="T609" s="42" t="str">
        <f>IF(AND(P609=3,H609="F",NOT(L609="Unattached")),SUMIF(O$2:O609,O609,I$2:I609),"")</f>
        <v/>
      </c>
      <c r="U609" s="8" t="str">
        <f t="shared" si="94"/>
        <v/>
      </c>
      <c r="V609" s="8" t="str">
        <f t="shared" si="98"/>
        <v/>
      </c>
      <c r="W609" s="40" t="str">
        <f t="shared" si="95"/>
        <v xml:space="preserve"> </v>
      </c>
      <c r="X609" s="40" t="str">
        <f>IF(H609="M",IF(P609&lt;&gt;4,"",VLOOKUP(CONCATENATE(O609," ",(P609-3)),$W$2:AA609,5,0)),IF(P609&lt;&gt;3,"",VLOOKUP(CONCATENATE(O609," ",(P609-2)),$W$2:AA609,5,0)))</f>
        <v/>
      </c>
      <c r="Y609" s="40" t="str">
        <f>IF(H609="M",IF(P609&lt;&gt;4,"",VLOOKUP(CONCATENATE(O609," ",(P609-2)),$W$2:AA609,5,0)),IF(P609&lt;&gt;3,"",VLOOKUP(CONCATENATE(O609," ",(P609-1)),$W$2:AA609,5,0)))</f>
        <v/>
      </c>
      <c r="Z609" s="40" t="str">
        <f>IF(H609="M",IF(P609&lt;&gt;4,"",VLOOKUP(CONCATENATE(O609," ",(P609-1)),$W$2:AA609,5,0)),IF(P609&lt;&gt;3,"",VLOOKUP(CONCATENATE(O609," ",(P609)),$W$2:AA609,5,0)))</f>
        <v/>
      </c>
      <c r="AA609" s="40" t="str">
        <f t="shared" si="99"/>
        <v/>
      </c>
    </row>
    <row r="610" spans="1:27" x14ac:dyDescent="0.3">
      <c r="A610" s="78" t="str">
        <f t="shared" si="92"/>
        <v/>
      </c>
      <c r="B610" s="78" t="str">
        <f t="shared" si="93"/>
        <v/>
      </c>
      <c r="C610" s="1">
        <v>609</v>
      </c>
      <c r="E610" s="73"/>
      <c r="F610" t="str">
        <f>IF(D610="","",VLOOKUP(D610,ENTRANTS!$A$1:$H$1000,2,0))</f>
        <v/>
      </c>
      <c r="G610" t="str">
        <f>IF(D610="","",VLOOKUP(D610,ENTRANTS!$A$1:$H$1000,3,0))</f>
        <v/>
      </c>
      <c r="H610" s="1" t="str">
        <f>IF(D610="","",LEFT(VLOOKUP(D610,ENTRANTS!$A$1:$H$1000,5,0),1))</f>
        <v/>
      </c>
      <c r="I610" s="1" t="str">
        <f>IF(D610="","",COUNTIF($H$2:H610,H610))</f>
        <v/>
      </c>
      <c r="J610" s="1" t="str">
        <f>IF(D610="","",VLOOKUP(D610,ENTRANTS!$A$1:$H$1000,4,0))</f>
        <v/>
      </c>
      <c r="K610" s="1" t="str">
        <f>IF(D610="","",COUNTIF($J$2:J610,J610))</f>
        <v/>
      </c>
      <c r="L610" t="str">
        <f>IF(D610="","",VLOOKUP(D610,ENTRANTS!$A$1:$H$1000,6,0))</f>
        <v/>
      </c>
      <c r="M610" s="99" t="str">
        <f t="shared" si="96"/>
        <v/>
      </c>
      <c r="N610" s="38"/>
      <c r="O610" s="5" t="str">
        <f t="shared" si="97"/>
        <v/>
      </c>
      <c r="P610" s="6" t="str">
        <f>IF(D610="","",COUNTIF($O$2:O610,O610))</f>
        <v/>
      </c>
      <c r="Q610" s="7" t="str">
        <f t="shared" si="100"/>
        <v/>
      </c>
      <c r="R610" s="42" t="str">
        <f>IF(AND(P610=4,H610="M",NOT(L610="Unattached")),SUMIF(O$2:O610,O610,I$2:I610),"")</f>
        <v/>
      </c>
      <c r="S610" s="7" t="str">
        <f t="shared" si="101"/>
        <v/>
      </c>
      <c r="T610" s="42" t="str">
        <f>IF(AND(P610=3,H610="F",NOT(L610="Unattached")),SUMIF(O$2:O610,O610,I$2:I610),"")</f>
        <v/>
      </c>
      <c r="U610" s="8" t="str">
        <f t="shared" si="94"/>
        <v/>
      </c>
      <c r="V610" s="8" t="str">
        <f t="shared" si="98"/>
        <v/>
      </c>
      <c r="W610" s="40" t="str">
        <f t="shared" si="95"/>
        <v xml:space="preserve"> </v>
      </c>
      <c r="X610" s="40" t="str">
        <f>IF(H610="M",IF(P610&lt;&gt;4,"",VLOOKUP(CONCATENATE(O610," ",(P610-3)),$W$2:AA610,5,0)),IF(P610&lt;&gt;3,"",VLOOKUP(CONCATENATE(O610," ",(P610-2)),$W$2:AA610,5,0)))</f>
        <v/>
      </c>
      <c r="Y610" s="40" t="str">
        <f>IF(H610="M",IF(P610&lt;&gt;4,"",VLOOKUP(CONCATENATE(O610," ",(P610-2)),$W$2:AA610,5,0)),IF(P610&lt;&gt;3,"",VLOOKUP(CONCATENATE(O610," ",(P610-1)),$W$2:AA610,5,0)))</f>
        <v/>
      </c>
      <c r="Z610" s="40" t="str">
        <f>IF(H610="M",IF(P610&lt;&gt;4,"",VLOOKUP(CONCATENATE(O610," ",(P610-1)),$W$2:AA610,5,0)),IF(P610&lt;&gt;3,"",VLOOKUP(CONCATENATE(O610," ",(P610)),$W$2:AA610,5,0)))</f>
        <v/>
      </c>
      <c r="AA610" s="40" t="str">
        <f t="shared" si="99"/>
        <v/>
      </c>
    </row>
    <row r="611" spans="1:27" x14ac:dyDescent="0.3">
      <c r="A611" s="78" t="str">
        <f t="shared" si="92"/>
        <v/>
      </c>
      <c r="B611" s="78" t="str">
        <f t="shared" si="93"/>
        <v/>
      </c>
      <c r="C611" s="1">
        <v>610</v>
      </c>
      <c r="E611" s="73"/>
      <c r="F611" t="str">
        <f>IF(D611="","",VLOOKUP(D611,ENTRANTS!$A$1:$H$1000,2,0))</f>
        <v/>
      </c>
      <c r="G611" t="str">
        <f>IF(D611="","",VLOOKUP(D611,ENTRANTS!$A$1:$H$1000,3,0))</f>
        <v/>
      </c>
      <c r="H611" s="1" t="str">
        <f>IF(D611="","",LEFT(VLOOKUP(D611,ENTRANTS!$A$1:$H$1000,5,0),1))</f>
        <v/>
      </c>
      <c r="I611" s="1" t="str">
        <f>IF(D611="","",COUNTIF($H$2:H611,H611))</f>
        <v/>
      </c>
      <c r="J611" s="1" t="str">
        <f>IF(D611="","",VLOOKUP(D611,ENTRANTS!$A$1:$H$1000,4,0))</f>
        <v/>
      </c>
      <c r="K611" s="1" t="str">
        <f>IF(D611="","",COUNTIF($J$2:J611,J611))</f>
        <v/>
      </c>
      <c r="L611" t="str">
        <f>IF(D611="","",VLOOKUP(D611,ENTRANTS!$A$1:$H$1000,6,0))</f>
        <v/>
      </c>
      <c r="M611" s="99" t="str">
        <f t="shared" si="96"/>
        <v/>
      </c>
      <c r="N611" s="38"/>
      <c r="O611" s="5" t="str">
        <f t="shared" si="97"/>
        <v/>
      </c>
      <c r="P611" s="6" t="str">
        <f>IF(D611="","",COUNTIF($O$2:O611,O611))</f>
        <v/>
      </c>
      <c r="Q611" s="7" t="str">
        <f t="shared" si="100"/>
        <v/>
      </c>
      <c r="R611" s="42" t="str">
        <f>IF(AND(P611=4,H611="M",NOT(L611="Unattached")),SUMIF(O$2:O611,O611,I$2:I611),"")</f>
        <v/>
      </c>
      <c r="S611" s="7" t="str">
        <f t="shared" si="101"/>
        <v/>
      </c>
      <c r="T611" s="42" t="str">
        <f>IF(AND(P611=3,H611="F",NOT(L611="Unattached")),SUMIF(O$2:O611,O611,I$2:I611),"")</f>
        <v/>
      </c>
      <c r="U611" s="8" t="str">
        <f t="shared" si="94"/>
        <v/>
      </c>
      <c r="V611" s="8" t="str">
        <f t="shared" si="98"/>
        <v/>
      </c>
      <c r="W611" s="40" t="str">
        <f t="shared" si="95"/>
        <v xml:space="preserve"> </v>
      </c>
      <c r="X611" s="40" t="str">
        <f>IF(H611="M",IF(P611&lt;&gt;4,"",VLOOKUP(CONCATENATE(O611," ",(P611-3)),$W$2:AA611,5,0)),IF(P611&lt;&gt;3,"",VLOOKUP(CONCATENATE(O611," ",(P611-2)),$W$2:AA611,5,0)))</f>
        <v/>
      </c>
      <c r="Y611" s="40" t="str">
        <f>IF(H611="M",IF(P611&lt;&gt;4,"",VLOOKUP(CONCATENATE(O611," ",(P611-2)),$W$2:AA611,5,0)),IF(P611&lt;&gt;3,"",VLOOKUP(CONCATENATE(O611," ",(P611-1)),$W$2:AA611,5,0)))</f>
        <v/>
      </c>
      <c r="Z611" s="40" t="str">
        <f>IF(H611="M",IF(P611&lt;&gt;4,"",VLOOKUP(CONCATENATE(O611," ",(P611-1)),$W$2:AA611,5,0)),IF(P611&lt;&gt;3,"",VLOOKUP(CONCATENATE(O611," ",(P611)),$W$2:AA611,5,0)))</f>
        <v/>
      </c>
      <c r="AA611" s="40" t="str">
        <f t="shared" si="99"/>
        <v/>
      </c>
    </row>
    <row r="612" spans="1:27" x14ac:dyDescent="0.3">
      <c r="A612" s="78" t="str">
        <f t="shared" si="92"/>
        <v/>
      </c>
      <c r="B612" s="78" t="str">
        <f t="shared" si="93"/>
        <v/>
      </c>
      <c r="C612" s="1">
        <v>611</v>
      </c>
      <c r="E612" s="73"/>
      <c r="F612" t="str">
        <f>IF(D612="","",VLOOKUP(D612,ENTRANTS!$A$1:$H$1000,2,0))</f>
        <v/>
      </c>
      <c r="G612" t="str">
        <f>IF(D612="","",VLOOKUP(D612,ENTRANTS!$A$1:$H$1000,3,0))</f>
        <v/>
      </c>
      <c r="H612" s="1" t="str">
        <f>IF(D612="","",LEFT(VLOOKUP(D612,ENTRANTS!$A$1:$H$1000,5,0),1))</f>
        <v/>
      </c>
      <c r="I612" s="1" t="str">
        <f>IF(D612="","",COUNTIF($H$2:H612,H612))</f>
        <v/>
      </c>
      <c r="J612" s="1" t="str">
        <f>IF(D612="","",VLOOKUP(D612,ENTRANTS!$A$1:$H$1000,4,0))</f>
        <v/>
      </c>
      <c r="K612" s="1" t="str">
        <f>IF(D612="","",COUNTIF($J$2:J612,J612))</f>
        <v/>
      </c>
      <c r="L612" t="str">
        <f>IF(D612="","",VLOOKUP(D612,ENTRANTS!$A$1:$H$1000,6,0))</f>
        <v/>
      </c>
      <c r="M612" s="99" t="str">
        <f t="shared" si="96"/>
        <v/>
      </c>
      <c r="N612" s="38"/>
      <c r="O612" s="5" t="str">
        <f t="shared" si="97"/>
        <v/>
      </c>
      <c r="P612" s="6" t="str">
        <f>IF(D612="","",COUNTIF($O$2:O612,O612))</f>
        <v/>
      </c>
      <c r="Q612" s="7" t="str">
        <f t="shared" si="100"/>
        <v/>
      </c>
      <c r="R612" s="42" t="str">
        <f>IF(AND(P612=4,H612="M",NOT(L612="Unattached")),SUMIF(O$2:O612,O612,I$2:I612),"")</f>
        <v/>
      </c>
      <c r="S612" s="7" t="str">
        <f t="shared" si="101"/>
        <v/>
      </c>
      <c r="T612" s="42" t="str">
        <f>IF(AND(P612=3,H612="F",NOT(L612="Unattached")),SUMIF(O$2:O612,O612,I$2:I612),"")</f>
        <v/>
      </c>
      <c r="U612" s="8" t="str">
        <f t="shared" si="94"/>
        <v/>
      </c>
      <c r="V612" s="8" t="str">
        <f t="shared" si="98"/>
        <v/>
      </c>
      <c r="W612" s="40" t="str">
        <f t="shared" si="95"/>
        <v xml:space="preserve"> </v>
      </c>
      <c r="X612" s="40" t="str">
        <f>IF(H612="M",IF(P612&lt;&gt;4,"",VLOOKUP(CONCATENATE(O612," ",(P612-3)),$W$2:AA612,5,0)),IF(P612&lt;&gt;3,"",VLOOKUP(CONCATENATE(O612," ",(P612-2)),$W$2:AA612,5,0)))</f>
        <v/>
      </c>
      <c r="Y612" s="40" t="str">
        <f>IF(H612="M",IF(P612&lt;&gt;4,"",VLOOKUP(CONCATENATE(O612," ",(P612-2)),$W$2:AA612,5,0)),IF(P612&lt;&gt;3,"",VLOOKUP(CONCATENATE(O612," ",(P612-1)),$W$2:AA612,5,0)))</f>
        <v/>
      </c>
      <c r="Z612" s="40" t="str">
        <f>IF(H612="M",IF(P612&lt;&gt;4,"",VLOOKUP(CONCATENATE(O612," ",(P612-1)),$W$2:AA612,5,0)),IF(P612&lt;&gt;3,"",VLOOKUP(CONCATENATE(O612," ",(P612)),$W$2:AA612,5,0)))</f>
        <v/>
      </c>
      <c r="AA612" s="40" t="str">
        <f t="shared" si="99"/>
        <v/>
      </c>
    </row>
    <row r="613" spans="1:27" x14ac:dyDescent="0.3">
      <c r="A613" s="78" t="str">
        <f t="shared" si="92"/>
        <v/>
      </c>
      <c r="B613" s="78" t="str">
        <f t="shared" si="93"/>
        <v/>
      </c>
      <c r="C613" s="1">
        <v>612</v>
      </c>
      <c r="E613" s="73"/>
      <c r="F613" t="str">
        <f>IF(D613="","",VLOOKUP(D613,ENTRANTS!$A$1:$H$1000,2,0))</f>
        <v/>
      </c>
      <c r="G613" t="str">
        <f>IF(D613="","",VLOOKUP(D613,ENTRANTS!$A$1:$H$1000,3,0))</f>
        <v/>
      </c>
      <c r="H613" s="1" t="str">
        <f>IF(D613="","",LEFT(VLOOKUP(D613,ENTRANTS!$A$1:$H$1000,5,0),1))</f>
        <v/>
      </c>
      <c r="I613" s="1" t="str">
        <f>IF(D613="","",COUNTIF($H$2:H613,H613))</f>
        <v/>
      </c>
      <c r="J613" s="1" t="str">
        <f>IF(D613="","",VLOOKUP(D613,ENTRANTS!$A$1:$H$1000,4,0))</f>
        <v/>
      </c>
      <c r="K613" s="1" t="str">
        <f>IF(D613="","",COUNTIF($J$2:J613,J613))</f>
        <v/>
      </c>
      <c r="L613" t="str">
        <f>IF(D613="","",VLOOKUP(D613,ENTRANTS!$A$1:$H$1000,6,0))</f>
        <v/>
      </c>
      <c r="M613" s="99" t="str">
        <f t="shared" si="96"/>
        <v/>
      </c>
      <c r="N613" s="38"/>
      <c r="O613" s="5" t="str">
        <f t="shared" si="97"/>
        <v/>
      </c>
      <c r="P613" s="6" t="str">
        <f>IF(D613="","",COUNTIF($O$2:O613,O613))</f>
        <v/>
      </c>
      <c r="Q613" s="7" t="str">
        <f t="shared" si="100"/>
        <v/>
      </c>
      <c r="R613" s="42" t="str">
        <f>IF(AND(P613=4,H613="M",NOT(L613="Unattached")),SUMIF(O$2:O613,O613,I$2:I613),"")</f>
        <v/>
      </c>
      <c r="S613" s="7" t="str">
        <f t="shared" si="101"/>
        <v/>
      </c>
      <c r="T613" s="42" t="str">
        <f>IF(AND(P613=3,H613="F",NOT(L613="Unattached")),SUMIF(O$2:O613,O613,I$2:I613),"")</f>
        <v/>
      </c>
      <c r="U613" s="8" t="str">
        <f t="shared" si="94"/>
        <v/>
      </c>
      <c r="V613" s="8" t="str">
        <f t="shared" si="98"/>
        <v/>
      </c>
      <c r="W613" s="40" t="str">
        <f t="shared" si="95"/>
        <v xml:space="preserve"> </v>
      </c>
      <c r="X613" s="40" t="str">
        <f>IF(H613="M",IF(P613&lt;&gt;4,"",VLOOKUP(CONCATENATE(O613," ",(P613-3)),$W$2:AA613,5,0)),IF(P613&lt;&gt;3,"",VLOOKUP(CONCATENATE(O613," ",(P613-2)),$W$2:AA613,5,0)))</f>
        <v/>
      </c>
      <c r="Y613" s="40" t="str">
        <f>IF(H613="M",IF(P613&lt;&gt;4,"",VLOOKUP(CONCATENATE(O613," ",(P613-2)),$W$2:AA613,5,0)),IF(P613&lt;&gt;3,"",VLOOKUP(CONCATENATE(O613," ",(P613-1)),$W$2:AA613,5,0)))</f>
        <v/>
      </c>
      <c r="Z613" s="40" t="str">
        <f>IF(H613="M",IF(P613&lt;&gt;4,"",VLOOKUP(CONCATENATE(O613," ",(P613-1)),$W$2:AA613,5,0)),IF(P613&lt;&gt;3,"",VLOOKUP(CONCATENATE(O613," ",(P613)),$W$2:AA613,5,0)))</f>
        <v/>
      </c>
      <c r="AA613" s="40" t="str">
        <f t="shared" si="99"/>
        <v/>
      </c>
    </row>
    <row r="614" spans="1:27" x14ac:dyDescent="0.3">
      <c r="A614" s="78" t="str">
        <f t="shared" si="92"/>
        <v/>
      </c>
      <c r="B614" s="78" t="str">
        <f t="shared" si="93"/>
        <v/>
      </c>
      <c r="C614" s="1">
        <v>613</v>
      </c>
      <c r="E614" s="73"/>
      <c r="F614" t="str">
        <f>IF(D614="","",VLOOKUP(D614,ENTRANTS!$A$1:$H$1000,2,0))</f>
        <v/>
      </c>
      <c r="G614" t="str">
        <f>IF(D614="","",VLOOKUP(D614,ENTRANTS!$A$1:$H$1000,3,0))</f>
        <v/>
      </c>
      <c r="H614" s="1" t="str">
        <f>IF(D614="","",LEFT(VLOOKUP(D614,ENTRANTS!$A$1:$H$1000,5,0),1))</f>
        <v/>
      </c>
      <c r="I614" s="1" t="str">
        <f>IF(D614="","",COUNTIF($H$2:H614,H614))</f>
        <v/>
      </c>
      <c r="J614" s="1" t="str">
        <f>IF(D614="","",VLOOKUP(D614,ENTRANTS!$A$1:$H$1000,4,0))</f>
        <v/>
      </c>
      <c r="K614" s="1" t="str">
        <f>IF(D614="","",COUNTIF($J$2:J614,J614))</f>
        <v/>
      </c>
      <c r="L614" t="str">
        <f>IF(D614="","",VLOOKUP(D614,ENTRANTS!$A$1:$H$1000,6,0))</f>
        <v/>
      </c>
      <c r="M614" s="99" t="str">
        <f t="shared" si="96"/>
        <v/>
      </c>
      <c r="N614" s="38"/>
      <c r="O614" s="5" t="str">
        <f t="shared" si="97"/>
        <v/>
      </c>
      <c r="P614" s="6" t="str">
        <f>IF(D614="","",COUNTIF($O$2:O614,O614))</f>
        <v/>
      </c>
      <c r="Q614" s="7" t="str">
        <f t="shared" si="100"/>
        <v/>
      </c>
      <c r="R614" s="42" t="str">
        <f>IF(AND(P614=4,H614="M",NOT(L614="Unattached")),SUMIF(O$2:O614,O614,I$2:I614),"")</f>
        <v/>
      </c>
      <c r="S614" s="7" t="str">
        <f t="shared" si="101"/>
        <v/>
      </c>
      <c r="T614" s="42" t="str">
        <f>IF(AND(P614=3,H614="F",NOT(L614="Unattached")),SUMIF(O$2:O614,O614,I$2:I614),"")</f>
        <v/>
      </c>
      <c r="U614" s="8" t="str">
        <f t="shared" si="94"/>
        <v/>
      </c>
      <c r="V614" s="8" t="str">
        <f t="shared" si="98"/>
        <v/>
      </c>
      <c r="W614" s="40" t="str">
        <f t="shared" si="95"/>
        <v xml:space="preserve"> </v>
      </c>
      <c r="X614" s="40" t="str">
        <f>IF(H614="M",IF(P614&lt;&gt;4,"",VLOOKUP(CONCATENATE(O614," ",(P614-3)),$W$2:AA614,5,0)),IF(P614&lt;&gt;3,"",VLOOKUP(CONCATENATE(O614," ",(P614-2)),$W$2:AA614,5,0)))</f>
        <v/>
      </c>
      <c r="Y614" s="40" t="str">
        <f>IF(H614="M",IF(P614&lt;&gt;4,"",VLOOKUP(CONCATENATE(O614," ",(P614-2)),$W$2:AA614,5,0)),IF(P614&lt;&gt;3,"",VLOOKUP(CONCATENATE(O614," ",(P614-1)),$W$2:AA614,5,0)))</f>
        <v/>
      </c>
      <c r="Z614" s="40" t="str">
        <f>IF(H614="M",IF(P614&lt;&gt;4,"",VLOOKUP(CONCATENATE(O614," ",(P614-1)),$W$2:AA614,5,0)),IF(P614&lt;&gt;3,"",VLOOKUP(CONCATENATE(O614," ",(P614)),$W$2:AA614,5,0)))</f>
        <v/>
      </c>
      <c r="AA614" s="40" t="str">
        <f t="shared" si="99"/>
        <v/>
      </c>
    </row>
    <row r="615" spans="1:27" x14ac:dyDescent="0.3">
      <c r="A615" s="78" t="str">
        <f t="shared" si="92"/>
        <v/>
      </c>
      <c r="B615" s="78" t="str">
        <f t="shared" si="93"/>
        <v/>
      </c>
      <c r="C615" s="1">
        <v>614</v>
      </c>
      <c r="E615" s="73"/>
      <c r="F615" t="str">
        <f>IF(D615="","",VLOOKUP(D615,ENTRANTS!$A$1:$H$1000,2,0))</f>
        <v/>
      </c>
      <c r="G615" t="str">
        <f>IF(D615="","",VLOOKUP(D615,ENTRANTS!$A$1:$H$1000,3,0))</f>
        <v/>
      </c>
      <c r="H615" s="1" t="str">
        <f>IF(D615="","",LEFT(VLOOKUP(D615,ENTRANTS!$A$1:$H$1000,5,0),1))</f>
        <v/>
      </c>
      <c r="I615" s="1" t="str">
        <f>IF(D615="","",COUNTIF($H$2:H615,H615))</f>
        <v/>
      </c>
      <c r="J615" s="1" t="str">
        <f>IF(D615="","",VLOOKUP(D615,ENTRANTS!$A$1:$H$1000,4,0))</f>
        <v/>
      </c>
      <c r="K615" s="1" t="str">
        <f>IF(D615="","",COUNTIF($J$2:J615,J615))</f>
        <v/>
      </c>
      <c r="L615" t="str">
        <f>IF(D615="","",VLOOKUP(D615,ENTRANTS!$A$1:$H$1000,6,0))</f>
        <v/>
      </c>
      <c r="M615" s="99" t="str">
        <f t="shared" si="96"/>
        <v/>
      </c>
      <c r="N615" s="38"/>
      <c r="O615" s="5" t="str">
        <f t="shared" si="97"/>
        <v/>
      </c>
      <c r="P615" s="6" t="str">
        <f>IF(D615="","",COUNTIF($O$2:O615,O615))</f>
        <v/>
      </c>
      <c r="Q615" s="7" t="str">
        <f t="shared" si="100"/>
        <v/>
      </c>
      <c r="R615" s="42" t="str">
        <f>IF(AND(P615=4,H615="M",NOT(L615="Unattached")),SUMIF(O$2:O615,O615,I$2:I615),"")</f>
        <v/>
      </c>
      <c r="S615" s="7" t="str">
        <f t="shared" si="101"/>
        <v/>
      </c>
      <c r="T615" s="42" t="str">
        <f>IF(AND(P615=3,H615="F",NOT(L615="Unattached")),SUMIF(O$2:O615,O615,I$2:I615),"")</f>
        <v/>
      </c>
      <c r="U615" s="8" t="str">
        <f t="shared" si="94"/>
        <v/>
      </c>
      <c r="V615" s="8" t="str">
        <f t="shared" si="98"/>
        <v/>
      </c>
      <c r="W615" s="40" t="str">
        <f t="shared" si="95"/>
        <v xml:space="preserve"> </v>
      </c>
      <c r="X615" s="40" t="str">
        <f>IF(H615="M",IF(P615&lt;&gt;4,"",VLOOKUP(CONCATENATE(O615," ",(P615-3)),$W$2:AA615,5,0)),IF(P615&lt;&gt;3,"",VLOOKUP(CONCATENATE(O615," ",(P615-2)),$W$2:AA615,5,0)))</f>
        <v/>
      </c>
      <c r="Y615" s="40" t="str">
        <f>IF(H615="M",IF(P615&lt;&gt;4,"",VLOOKUP(CONCATENATE(O615," ",(P615-2)),$W$2:AA615,5,0)),IF(P615&lt;&gt;3,"",VLOOKUP(CONCATENATE(O615," ",(P615-1)),$W$2:AA615,5,0)))</f>
        <v/>
      </c>
      <c r="Z615" s="40" t="str">
        <f>IF(H615="M",IF(P615&lt;&gt;4,"",VLOOKUP(CONCATENATE(O615," ",(P615-1)),$W$2:AA615,5,0)),IF(P615&lt;&gt;3,"",VLOOKUP(CONCATENATE(O615," ",(P615)),$W$2:AA615,5,0)))</f>
        <v/>
      </c>
      <c r="AA615" s="40" t="str">
        <f t="shared" si="99"/>
        <v/>
      </c>
    </row>
    <row r="616" spans="1:27" x14ac:dyDescent="0.3">
      <c r="A616" s="78" t="str">
        <f t="shared" si="92"/>
        <v/>
      </c>
      <c r="B616" s="78" t="str">
        <f t="shared" si="93"/>
        <v/>
      </c>
      <c r="C616" s="1">
        <v>615</v>
      </c>
      <c r="E616" s="73"/>
      <c r="F616" t="str">
        <f>IF(D616="","",VLOOKUP(D616,ENTRANTS!$A$1:$H$1000,2,0))</f>
        <v/>
      </c>
      <c r="G616" t="str">
        <f>IF(D616="","",VLOOKUP(D616,ENTRANTS!$A$1:$H$1000,3,0))</f>
        <v/>
      </c>
      <c r="H616" s="1" t="str">
        <f>IF(D616="","",LEFT(VLOOKUP(D616,ENTRANTS!$A$1:$H$1000,5,0),1))</f>
        <v/>
      </c>
      <c r="I616" s="1" t="str">
        <f>IF(D616="","",COUNTIF($H$2:H616,H616))</f>
        <v/>
      </c>
      <c r="J616" s="1" t="str">
        <f>IF(D616="","",VLOOKUP(D616,ENTRANTS!$A$1:$H$1000,4,0))</f>
        <v/>
      </c>
      <c r="K616" s="1" t="str">
        <f>IF(D616="","",COUNTIF($J$2:J616,J616))</f>
        <v/>
      </c>
      <c r="L616" t="str">
        <f>IF(D616="","",VLOOKUP(D616,ENTRANTS!$A$1:$H$1000,6,0))</f>
        <v/>
      </c>
      <c r="M616" s="99" t="str">
        <f t="shared" si="96"/>
        <v/>
      </c>
      <c r="N616" s="38"/>
      <c r="O616" s="5" t="str">
        <f t="shared" si="97"/>
        <v/>
      </c>
      <c r="P616" s="6" t="str">
        <f>IF(D616="","",COUNTIF($O$2:O616,O616))</f>
        <v/>
      </c>
      <c r="Q616" s="7" t="str">
        <f t="shared" si="100"/>
        <v/>
      </c>
      <c r="R616" s="42" t="str">
        <f>IF(AND(P616=4,H616="M",NOT(L616="Unattached")),SUMIF(O$2:O616,O616,I$2:I616),"")</f>
        <v/>
      </c>
      <c r="S616" s="7" t="str">
        <f t="shared" si="101"/>
        <v/>
      </c>
      <c r="T616" s="42" t="str">
        <f>IF(AND(P616=3,H616="F",NOT(L616="Unattached")),SUMIF(O$2:O616,O616,I$2:I616),"")</f>
        <v/>
      </c>
      <c r="U616" s="8" t="str">
        <f t="shared" si="94"/>
        <v/>
      </c>
      <c r="V616" s="8" t="str">
        <f t="shared" si="98"/>
        <v/>
      </c>
      <c r="W616" s="40" t="str">
        <f t="shared" si="95"/>
        <v xml:space="preserve"> </v>
      </c>
      <c r="X616" s="40" t="str">
        <f>IF(H616="M",IF(P616&lt;&gt;4,"",VLOOKUP(CONCATENATE(O616," ",(P616-3)),$W$2:AA616,5,0)),IF(P616&lt;&gt;3,"",VLOOKUP(CONCATENATE(O616," ",(P616-2)),$W$2:AA616,5,0)))</f>
        <v/>
      </c>
      <c r="Y616" s="40" t="str">
        <f>IF(H616="M",IF(P616&lt;&gt;4,"",VLOOKUP(CONCATENATE(O616," ",(P616-2)),$W$2:AA616,5,0)),IF(P616&lt;&gt;3,"",VLOOKUP(CONCATENATE(O616," ",(P616-1)),$W$2:AA616,5,0)))</f>
        <v/>
      </c>
      <c r="Z616" s="40" t="str">
        <f>IF(H616="M",IF(P616&lt;&gt;4,"",VLOOKUP(CONCATENATE(O616," ",(P616-1)),$W$2:AA616,5,0)),IF(P616&lt;&gt;3,"",VLOOKUP(CONCATENATE(O616," ",(P616)),$W$2:AA616,5,0)))</f>
        <v/>
      </c>
      <c r="AA616" s="40" t="str">
        <f t="shared" si="99"/>
        <v/>
      </c>
    </row>
    <row r="617" spans="1:27" x14ac:dyDescent="0.3">
      <c r="A617" s="78" t="str">
        <f t="shared" si="92"/>
        <v/>
      </c>
      <c r="B617" s="78" t="str">
        <f t="shared" si="93"/>
        <v/>
      </c>
      <c r="C617" s="1">
        <v>616</v>
      </c>
      <c r="E617" s="73"/>
      <c r="F617" t="str">
        <f>IF(D617="","",VLOOKUP(D617,ENTRANTS!$A$1:$H$1000,2,0))</f>
        <v/>
      </c>
      <c r="G617" t="str">
        <f>IF(D617="","",VLOOKUP(D617,ENTRANTS!$A$1:$H$1000,3,0))</f>
        <v/>
      </c>
      <c r="H617" s="1" t="str">
        <f>IF(D617="","",LEFT(VLOOKUP(D617,ENTRANTS!$A$1:$H$1000,5,0),1))</f>
        <v/>
      </c>
      <c r="I617" s="1" t="str">
        <f>IF(D617="","",COUNTIF($H$2:H617,H617))</f>
        <v/>
      </c>
      <c r="J617" s="1" t="str">
        <f>IF(D617="","",VLOOKUP(D617,ENTRANTS!$A$1:$H$1000,4,0))</f>
        <v/>
      </c>
      <c r="K617" s="1" t="str">
        <f>IF(D617="","",COUNTIF($J$2:J617,J617))</f>
        <v/>
      </c>
      <c r="L617" t="str">
        <f>IF(D617="","",VLOOKUP(D617,ENTRANTS!$A$1:$H$1000,6,0))</f>
        <v/>
      </c>
      <c r="M617" s="99" t="str">
        <f t="shared" si="96"/>
        <v/>
      </c>
      <c r="N617" s="38"/>
      <c r="O617" s="5" t="str">
        <f t="shared" si="97"/>
        <v/>
      </c>
      <c r="P617" s="6" t="str">
        <f>IF(D617="","",COUNTIF($O$2:O617,O617))</f>
        <v/>
      </c>
      <c r="Q617" s="7" t="str">
        <f t="shared" si="100"/>
        <v/>
      </c>
      <c r="R617" s="42" t="str">
        <f>IF(AND(P617=4,H617="M",NOT(L617="Unattached")),SUMIF(O$2:O617,O617,I$2:I617),"")</f>
        <v/>
      </c>
      <c r="S617" s="7" t="str">
        <f t="shared" si="101"/>
        <v/>
      </c>
      <c r="T617" s="42" t="str">
        <f>IF(AND(P617=3,H617="F",NOT(L617="Unattached")),SUMIF(O$2:O617,O617,I$2:I617),"")</f>
        <v/>
      </c>
      <c r="U617" s="8" t="str">
        <f t="shared" si="94"/>
        <v/>
      </c>
      <c r="V617" s="8" t="str">
        <f t="shared" si="98"/>
        <v/>
      </c>
      <c r="W617" s="40" t="str">
        <f t="shared" si="95"/>
        <v xml:space="preserve"> </v>
      </c>
      <c r="X617" s="40" t="str">
        <f>IF(H617="M",IF(P617&lt;&gt;4,"",VLOOKUP(CONCATENATE(O617," ",(P617-3)),$W$2:AA617,5,0)),IF(P617&lt;&gt;3,"",VLOOKUP(CONCATENATE(O617," ",(P617-2)),$W$2:AA617,5,0)))</f>
        <v/>
      </c>
      <c r="Y617" s="40" t="str">
        <f>IF(H617="M",IF(P617&lt;&gt;4,"",VLOOKUP(CONCATENATE(O617," ",(P617-2)),$W$2:AA617,5,0)),IF(P617&lt;&gt;3,"",VLOOKUP(CONCATENATE(O617," ",(P617-1)),$W$2:AA617,5,0)))</f>
        <v/>
      </c>
      <c r="Z617" s="40" t="str">
        <f>IF(H617="M",IF(P617&lt;&gt;4,"",VLOOKUP(CONCATENATE(O617," ",(P617-1)),$W$2:AA617,5,0)),IF(P617&lt;&gt;3,"",VLOOKUP(CONCATENATE(O617," ",(P617)),$W$2:AA617,5,0)))</f>
        <v/>
      </c>
      <c r="AA617" s="40" t="str">
        <f t="shared" si="99"/>
        <v/>
      </c>
    </row>
    <row r="618" spans="1:27" x14ac:dyDescent="0.3">
      <c r="A618" s="78" t="str">
        <f t="shared" si="92"/>
        <v/>
      </c>
      <c r="B618" s="78" t="str">
        <f t="shared" si="93"/>
        <v/>
      </c>
      <c r="C618" s="1">
        <v>617</v>
      </c>
      <c r="E618" s="73"/>
      <c r="F618" t="str">
        <f>IF(D618="","",VLOOKUP(D618,ENTRANTS!$A$1:$H$1000,2,0))</f>
        <v/>
      </c>
      <c r="G618" t="str">
        <f>IF(D618="","",VLOOKUP(D618,ENTRANTS!$A$1:$H$1000,3,0))</f>
        <v/>
      </c>
      <c r="H618" s="1" t="str">
        <f>IF(D618="","",LEFT(VLOOKUP(D618,ENTRANTS!$A$1:$H$1000,5,0),1))</f>
        <v/>
      </c>
      <c r="I618" s="1" t="str">
        <f>IF(D618="","",COUNTIF($H$2:H618,H618))</f>
        <v/>
      </c>
      <c r="J618" s="1" t="str">
        <f>IF(D618="","",VLOOKUP(D618,ENTRANTS!$A$1:$H$1000,4,0))</f>
        <v/>
      </c>
      <c r="K618" s="1" t="str">
        <f>IF(D618="","",COUNTIF($J$2:J618,J618))</f>
        <v/>
      </c>
      <c r="L618" t="str">
        <f>IF(D618="","",VLOOKUP(D618,ENTRANTS!$A$1:$H$1000,6,0))</f>
        <v/>
      </c>
      <c r="M618" s="99" t="str">
        <f t="shared" si="96"/>
        <v/>
      </c>
      <c r="N618" s="38"/>
      <c r="O618" s="5" t="str">
        <f t="shared" si="97"/>
        <v/>
      </c>
      <c r="P618" s="6" t="str">
        <f>IF(D618="","",COUNTIF($O$2:O618,O618))</f>
        <v/>
      </c>
      <c r="Q618" s="7" t="str">
        <f t="shared" si="100"/>
        <v/>
      </c>
      <c r="R618" s="42" t="str">
        <f>IF(AND(P618=4,H618="M",NOT(L618="Unattached")),SUMIF(O$2:O618,O618,I$2:I618),"")</f>
        <v/>
      </c>
      <c r="S618" s="7" t="str">
        <f t="shared" si="101"/>
        <v/>
      </c>
      <c r="T618" s="42" t="str">
        <f>IF(AND(P618=3,H618="F",NOT(L618="Unattached")),SUMIF(O$2:O618,O618,I$2:I618),"")</f>
        <v/>
      </c>
      <c r="U618" s="8" t="str">
        <f t="shared" si="94"/>
        <v/>
      </c>
      <c r="V618" s="8" t="str">
        <f t="shared" si="98"/>
        <v/>
      </c>
      <c r="W618" s="40" t="str">
        <f t="shared" si="95"/>
        <v xml:space="preserve"> </v>
      </c>
      <c r="X618" s="40" t="str">
        <f>IF(H618="M",IF(P618&lt;&gt;4,"",VLOOKUP(CONCATENATE(O618," ",(P618-3)),$W$2:AA618,5,0)),IF(P618&lt;&gt;3,"",VLOOKUP(CONCATENATE(O618," ",(P618-2)),$W$2:AA618,5,0)))</f>
        <v/>
      </c>
      <c r="Y618" s="40" t="str">
        <f>IF(H618="M",IF(P618&lt;&gt;4,"",VLOOKUP(CONCATENATE(O618," ",(P618-2)),$W$2:AA618,5,0)),IF(P618&lt;&gt;3,"",VLOOKUP(CONCATENATE(O618," ",(P618-1)),$W$2:AA618,5,0)))</f>
        <v/>
      </c>
      <c r="Z618" s="40" t="str">
        <f>IF(H618="M",IF(P618&lt;&gt;4,"",VLOOKUP(CONCATENATE(O618," ",(P618-1)),$W$2:AA618,5,0)),IF(P618&lt;&gt;3,"",VLOOKUP(CONCATENATE(O618," ",(P618)),$W$2:AA618,5,0)))</f>
        <v/>
      </c>
      <c r="AA618" s="40" t="str">
        <f t="shared" si="99"/>
        <v/>
      </c>
    </row>
    <row r="619" spans="1:27" x14ac:dyDescent="0.3">
      <c r="A619" s="78" t="str">
        <f t="shared" si="92"/>
        <v/>
      </c>
      <c r="B619" s="78" t="str">
        <f t="shared" si="93"/>
        <v/>
      </c>
      <c r="C619" s="1">
        <v>618</v>
      </c>
      <c r="E619" s="73"/>
      <c r="F619" t="str">
        <f>IF(D619="","",VLOOKUP(D619,ENTRANTS!$A$1:$H$1000,2,0))</f>
        <v/>
      </c>
      <c r="G619" t="str">
        <f>IF(D619="","",VLOOKUP(D619,ENTRANTS!$A$1:$H$1000,3,0))</f>
        <v/>
      </c>
      <c r="H619" s="1" t="str">
        <f>IF(D619="","",LEFT(VLOOKUP(D619,ENTRANTS!$A$1:$H$1000,5,0),1))</f>
        <v/>
      </c>
      <c r="I619" s="1" t="str">
        <f>IF(D619="","",COUNTIF($H$2:H619,H619))</f>
        <v/>
      </c>
      <c r="J619" s="1" t="str">
        <f>IF(D619="","",VLOOKUP(D619,ENTRANTS!$A$1:$H$1000,4,0))</f>
        <v/>
      </c>
      <c r="K619" s="1" t="str">
        <f>IF(D619="","",COUNTIF($J$2:J619,J619))</f>
        <v/>
      </c>
      <c r="L619" t="str">
        <f>IF(D619="","",VLOOKUP(D619,ENTRANTS!$A$1:$H$1000,6,0))</f>
        <v/>
      </c>
      <c r="M619" s="99" t="str">
        <f t="shared" si="96"/>
        <v/>
      </c>
      <c r="N619" s="38"/>
      <c r="O619" s="5" t="str">
        <f t="shared" si="97"/>
        <v/>
      </c>
      <c r="P619" s="6" t="str">
        <f>IF(D619="","",COUNTIF($O$2:O619,O619))</f>
        <v/>
      </c>
      <c r="Q619" s="7" t="str">
        <f t="shared" si="100"/>
        <v/>
      </c>
      <c r="R619" s="42" t="str">
        <f>IF(AND(P619=4,H619="M",NOT(L619="Unattached")),SUMIF(O$2:O619,O619,I$2:I619),"")</f>
        <v/>
      </c>
      <c r="S619" s="7" t="str">
        <f t="shared" si="101"/>
        <v/>
      </c>
      <c r="T619" s="42" t="str">
        <f>IF(AND(P619=3,H619="F",NOT(L619="Unattached")),SUMIF(O$2:O619,O619,I$2:I619),"")</f>
        <v/>
      </c>
      <c r="U619" s="8" t="str">
        <f t="shared" si="94"/>
        <v/>
      </c>
      <c r="V619" s="8" t="str">
        <f t="shared" si="98"/>
        <v/>
      </c>
      <c r="W619" s="40" t="str">
        <f t="shared" si="95"/>
        <v xml:space="preserve"> </v>
      </c>
      <c r="X619" s="40" t="str">
        <f>IF(H619="M",IF(P619&lt;&gt;4,"",VLOOKUP(CONCATENATE(O619," ",(P619-3)),$W$2:AA619,5,0)),IF(P619&lt;&gt;3,"",VLOOKUP(CONCATENATE(O619," ",(P619-2)),$W$2:AA619,5,0)))</f>
        <v/>
      </c>
      <c r="Y619" s="40" t="str">
        <f>IF(H619="M",IF(P619&lt;&gt;4,"",VLOOKUP(CONCATENATE(O619," ",(P619-2)),$W$2:AA619,5,0)),IF(P619&lt;&gt;3,"",VLOOKUP(CONCATENATE(O619," ",(P619-1)),$W$2:AA619,5,0)))</f>
        <v/>
      </c>
      <c r="Z619" s="40" t="str">
        <f>IF(H619="M",IF(P619&lt;&gt;4,"",VLOOKUP(CONCATENATE(O619," ",(P619-1)),$W$2:AA619,5,0)),IF(P619&lt;&gt;3,"",VLOOKUP(CONCATENATE(O619," ",(P619)),$W$2:AA619,5,0)))</f>
        <v/>
      </c>
      <c r="AA619" s="40" t="str">
        <f t="shared" si="99"/>
        <v/>
      </c>
    </row>
    <row r="620" spans="1:27" x14ac:dyDescent="0.3">
      <c r="A620" s="78" t="str">
        <f t="shared" si="92"/>
        <v/>
      </c>
      <c r="B620" s="78" t="str">
        <f t="shared" si="93"/>
        <v/>
      </c>
      <c r="C620" s="1">
        <v>619</v>
      </c>
      <c r="E620" s="73"/>
      <c r="F620" t="str">
        <f>IF(D620="","",VLOOKUP(D620,ENTRANTS!$A$1:$H$1000,2,0))</f>
        <v/>
      </c>
      <c r="G620" t="str">
        <f>IF(D620="","",VLOOKUP(D620,ENTRANTS!$A$1:$H$1000,3,0))</f>
        <v/>
      </c>
      <c r="H620" s="1" t="str">
        <f>IF(D620="","",LEFT(VLOOKUP(D620,ENTRANTS!$A$1:$H$1000,5,0),1))</f>
        <v/>
      </c>
      <c r="I620" s="1" t="str">
        <f>IF(D620="","",COUNTIF($H$2:H620,H620))</f>
        <v/>
      </c>
      <c r="J620" s="1" t="str">
        <f>IF(D620="","",VLOOKUP(D620,ENTRANTS!$A$1:$H$1000,4,0))</f>
        <v/>
      </c>
      <c r="K620" s="1" t="str">
        <f>IF(D620="","",COUNTIF($J$2:J620,J620))</f>
        <v/>
      </c>
      <c r="L620" t="str">
        <f>IF(D620="","",VLOOKUP(D620,ENTRANTS!$A$1:$H$1000,6,0))</f>
        <v/>
      </c>
      <c r="M620" s="99" t="str">
        <f t="shared" si="96"/>
        <v/>
      </c>
      <c r="N620" s="38"/>
      <c r="O620" s="5" t="str">
        <f t="shared" si="97"/>
        <v/>
      </c>
      <c r="P620" s="6" t="str">
        <f>IF(D620="","",COUNTIF($O$2:O620,O620))</f>
        <v/>
      </c>
      <c r="Q620" s="7" t="str">
        <f t="shared" si="100"/>
        <v/>
      </c>
      <c r="R620" s="42" t="str">
        <f>IF(AND(P620=4,H620="M",NOT(L620="Unattached")),SUMIF(O$2:O620,O620,I$2:I620),"")</f>
        <v/>
      </c>
      <c r="S620" s="7" t="str">
        <f t="shared" si="101"/>
        <v/>
      </c>
      <c r="T620" s="42" t="str">
        <f>IF(AND(P620=3,H620="F",NOT(L620="Unattached")),SUMIF(O$2:O620,O620,I$2:I620),"")</f>
        <v/>
      </c>
      <c r="U620" s="8" t="str">
        <f t="shared" si="94"/>
        <v/>
      </c>
      <c r="V620" s="8" t="str">
        <f t="shared" si="98"/>
        <v/>
      </c>
      <c r="W620" s="40" t="str">
        <f t="shared" si="95"/>
        <v xml:space="preserve"> </v>
      </c>
      <c r="X620" s="40" t="str">
        <f>IF(H620="M",IF(P620&lt;&gt;4,"",VLOOKUP(CONCATENATE(O620," ",(P620-3)),$W$2:AA620,5,0)),IF(P620&lt;&gt;3,"",VLOOKUP(CONCATENATE(O620," ",(P620-2)),$W$2:AA620,5,0)))</f>
        <v/>
      </c>
      <c r="Y620" s="40" t="str">
        <f>IF(H620="M",IF(P620&lt;&gt;4,"",VLOOKUP(CONCATENATE(O620," ",(P620-2)),$W$2:AA620,5,0)),IF(P620&lt;&gt;3,"",VLOOKUP(CONCATENATE(O620," ",(P620-1)),$W$2:AA620,5,0)))</f>
        <v/>
      </c>
      <c r="Z620" s="40" t="str">
        <f>IF(H620="M",IF(P620&lt;&gt;4,"",VLOOKUP(CONCATENATE(O620," ",(P620-1)),$W$2:AA620,5,0)),IF(P620&lt;&gt;3,"",VLOOKUP(CONCATENATE(O620," ",(P620)),$W$2:AA620,5,0)))</f>
        <v/>
      </c>
      <c r="AA620" s="40" t="str">
        <f t="shared" si="99"/>
        <v/>
      </c>
    </row>
    <row r="621" spans="1:27" x14ac:dyDescent="0.3">
      <c r="A621" s="78" t="str">
        <f t="shared" si="92"/>
        <v/>
      </c>
      <c r="B621" s="78" t="str">
        <f t="shared" si="93"/>
        <v/>
      </c>
      <c r="C621" s="1">
        <v>620</v>
      </c>
      <c r="E621" s="73"/>
      <c r="F621" t="str">
        <f>IF(D621="","",VLOOKUP(D621,ENTRANTS!$A$1:$H$1000,2,0))</f>
        <v/>
      </c>
      <c r="G621" t="str">
        <f>IF(D621="","",VLOOKUP(D621,ENTRANTS!$A$1:$H$1000,3,0))</f>
        <v/>
      </c>
      <c r="H621" s="1" t="str">
        <f>IF(D621="","",LEFT(VLOOKUP(D621,ENTRANTS!$A$1:$H$1000,5,0),1))</f>
        <v/>
      </c>
      <c r="I621" s="1" t="str">
        <f>IF(D621="","",COUNTIF($H$2:H621,H621))</f>
        <v/>
      </c>
      <c r="J621" s="1" t="str">
        <f>IF(D621="","",VLOOKUP(D621,ENTRANTS!$A$1:$H$1000,4,0))</f>
        <v/>
      </c>
      <c r="K621" s="1" t="str">
        <f>IF(D621="","",COUNTIF($J$2:J621,J621))</f>
        <v/>
      </c>
      <c r="L621" t="str">
        <f>IF(D621="","",VLOOKUP(D621,ENTRANTS!$A$1:$H$1000,6,0))</f>
        <v/>
      </c>
      <c r="M621" s="99" t="str">
        <f t="shared" si="96"/>
        <v/>
      </c>
      <c r="N621" s="38"/>
      <c r="O621" s="5" t="str">
        <f t="shared" si="97"/>
        <v/>
      </c>
      <c r="P621" s="6" t="str">
        <f>IF(D621="","",COUNTIF($O$2:O621,O621))</f>
        <v/>
      </c>
      <c r="Q621" s="7" t="str">
        <f t="shared" si="100"/>
        <v/>
      </c>
      <c r="R621" s="42" t="str">
        <f>IF(AND(P621=4,H621="M",NOT(L621="Unattached")),SUMIF(O$2:O621,O621,I$2:I621),"")</f>
        <v/>
      </c>
      <c r="S621" s="7" t="str">
        <f t="shared" si="101"/>
        <v/>
      </c>
      <c r="T621" s="42" t="str">
        <f>IF(AND(P621=3,H621="F",NOT(L621="Unattached")),SUMIF(O$2:O621,O621,I$2:I621),"")</f>
        <v/>
      </c>
      <c r="U621" s="8" t="str">
        <f t="shared" si="94"/>
        <v/>
      </c>
      <c r="V621" s="8" t="str">
        <f t="shared" si="98"/>
        <v/>
      </c>
      <c r="W621" s="40" t="str">
        <f t="shared" si="95"/>
        <v xml:space="preserve"> </v>
      </c>
      <c r="X621" s="40" t="str">
        <f>IF(H621="M",IF(P621&lt;&gt;4,"",VLOOKUP(CONCATENATE(O621," ",(P621-3)),$W$2:AA621,5,0)),IF(P621&lt;&gt;3,"",VLOOKUP(CONCATENATE(O621," ",(P621-2)),$W$2:AA621,5,0)))</f>
        <v/>
      </c>
      <c r="Y621" s="40" t="str">
        <f>IF(H621="M",IF(P621&lt;&gt;4,"",VLOOKUP(CONCATENATE(O621," ",(P621-2)),$W$2:AA621,5,0)),IF(P621&lt;&gt;3,"",VLOOKUP(CONCATENATE(O621," ",(P621-1)),$W$2:AA621,5,0)))</f>
        <v/>
      </c>
      <c r="Z621" s="40" t="str">
        <f>IF(H621="M",IF(P621&lt;&gt;4,"",VLOOKUP(CONCATENATE(O621," ",(P621-1)),$W$2:AA621,5,0)),IF(P621&lt;&gt;3,"",VLOOKUP(CONCATENATE(O621," ",(P621)),$W$2:AA621,5,0)))</f>
        <v/>
      </c>
      <c r="AA621" s="40" t="str">
        <f t="shared" si="99"/>
        <v/>
      </c>
    </row>
    <row r="622" spans="1:27" x14ac:dyDescent="0.3">
      <c r="A622" s="78" t="str">
        <f t="shared" si="92"/>
        <v/>
      </c>
      <c r="B622" s="78" t="str">
        <f t="shared" si="93"/>
        <v/>
      </c>
      <c r="C622" s="1">
        <v>621</v>
      </c>
      <c r="E622" s="73"/>
      <c r="F622" t="str">
        <f>IF(D622="","",VLOOKUP(D622,ENTRANTS!$A$1:$H$1000,2,0))</f>
        <v/>
      </c>
      <c r="G622" t="str">
        <f>IF(D622="","",VLOOKUP(D622,ENTRANTS!$A$1:$H$1000,3,0))</f>
        <v/>
      </c>
      <c r="H622" s="1" t="str">
        <f>IF(D622="","",LEFT(VLOOKUP(D622,ENTRANTS!$A$1:$H$1000,5,0),1))</f>
        <v/>
      </c>
      <c r="I622" s="1" t="str">
        <f>IF(D622="","",COUNTIF($H$2:H622,H622))</f>
        <v/>
      </c>
      <c r="J622" s="1" t="str">
        <f>IF(D622="","",VLOOKUP(D622,ENTRANTS!$A$1:$H$1000,4,0))</f>
        <v/>
      </c>
      <c r="K622" s="1" t="str">
        <f>IF(D622="","",COUNTIF($J$2:J622,J622))</f>
        <v/>
      </c>
      <c r="L622" t="str">
        <f>IF(D622="","",VLOOKUP(D622,ENTRANTS!$A$1:$H$1000,6,0))</f>
        <v/>
      </c>
      <c r="M622" s="99" t="str">
        <f t="shared" si="96"/>
        <v/>
      </c>
      <c r="N622" s="38"/>
      <c r="O622" s="5" t="str">
        <f t="shared" si="97"/>
        <v/>
      </c>
      <c r="P622" s="6" t="str">
        <f>IF(D622="","",COUNTIF($O$2:O622,O622))</f>
        <v/>
      </c>
      <c r="Q622" s="7" t="str">
        <f t="shared" si="100"/>
        <v/>
      </c>
      <c r="R622" s="42" t="str">
        <f>IF(AND(P622=4,H622="M",NOT(L622="Unattached")),SUMIF(O$2:O622,O622,I$2:I622),"")</f>
        <v/>
      </c>
      <c r="S622" s="7" t="str">
        <f t="shared" si="101"/>
        <v/>
      </c>
      <c r="T622" s="42" t="str">
        <f>IF(AND(P622=3,H622="F",NOT(L622="Unattached")),SUMIF(O$2:O622,O622,I$2:I622),"")</f>
        <v/>
      </c>
      <c r="U622" s="8" t="str">
        <f t="shared" si="94"/>
        <v/>
      </c>
      <c r="V622" s="8" t="str">
        <f t="shared" si="98"/>
        <v/>
      </c>
      <c r="W622" s="40" t="str">
        <f t="shared" si="95"/>
        <v xml:space="preserve"> </v>
      </c>
      <c r="X622" s="40" t="str">
        <f>IF(H622="M",IF(P622&lt;&gt;4,"",VLOOKUP(CONCATENATE(O622," ",(P622-3)),$W$2:AA622,5,0)),IF(P622&lt;&gt;3,"",VLOOKUP(CONCATENATE(O622," ",(P622-2)),$W$2:AA622,5,0)))</f>
        <v/>
      </c>
      <c r="Y622" s="40" t="str">
        <f>IF(H622="M",IF(P622&lt;&gt;4,"",VLOOKUP(CONCATENATE(O622," ",(P622-2)),$W$2:AA622,5,0)),IF(P622&lt;&gt;3,"",VLOOKUP(CONCATENATE(O622," ",(P622-1)),$W$2:AA622,5,0)))</f>
        <v/>
      </c>
      <c r="Z622" s="40" t="str">
        <f>IF(H622="M",IF(P622&lt;&gt;4,"",VLOOKUP(CONCATENATE(O622," ",(P622-1)),$W$2:AA622,5,0)),IF(P622&lt;&gt;3,"",VLOOKUP(CONCATENATE(O622," ",(P622)),$W$2:AA622,5,0)))</f>
        <v/>
      </c>
      <c r="AA622" s="40" t="str">
        <f t="shared" si="99"/>
        <v/>
      </c>
    </row>
    <row r="623" spans="1:27" x14ac:dyDescent="0.3">
      <c r="A623" s="78" t="str">
        <f t="shared" si="92"/>
        <v/>
      </c>
      <c r="B623" s="78" t="str">
        <f t="shared" si="93"/>
        <v/>
      </c>
      <c r="C623" s="1">
        <v>622</v>
      </c>
      <c r="E623" s="73"/>
      <c r="F623" t="str">
        <f>IF(D623="","",VLOOKUP(D623,ENTRANTS!$A$1:$H$1000,2,0))</f>
        <v/>
      </c>
      <c r="G623" t="str">
        <f>IF(D623="","",VLOOKUP(D623,ENTRANTS!$A$1:$H$1000,3,0))</f>
        <v/>
      </c>
      <c r="H623" s="1" t="str">
        <f>IF(D623="","",LEFT(VLOOKUP(D623,ENTRANTS!$A$1:$H$1000,5,0),1))</f>
        <v/>
      </c>
      <c r="I623" s="1" t="str">
        <f>IF(D623="","",COUNTIF($H$2:H623,H623))</f>
        <v/>
      </c>
      <c r="J623" s="1" t="str">
        <f>IF(D623="","",VLOOKUP(D623,ENTRANTS!$A$1:$H$1000,4,0))</f>
        <v/>
      </c>
      <c r="K623" s="1" t="str">
        <f>IF(D623="","",COUNTIF($J$2:J623,J623))</f>
        <v/>
      </c>
      <c r="L623" t="str">
        <f>IF(D623="","",VLOOKUP(D623,ENTRANTS!$A$1:$H$1000,6,0))</f>
        <v/>
      </c>
      <c r="M623" s="99" t="str">
        <f t="shared" si="96"/>
        <v/>
      </c>
      <c r="N623" s="38"/>
      <c r="O623" s="5" t="str">
        <f t="shared" si="97"/>
        <v/>
      </c>
      <c r="P623" s="6" t="str">
        <f>IF(D623="","",COUNTIF($O$2:O623,O623))</f>
        <v/>
      </c>
      <c r="Q623" s="7" t="str">
        <f t="shared" si="100"/>
        <v/>
      </c>
      <c r="R623" s="42" t="str">
        <f>IF(AND(P623=4,H623="M",NOT(L623="Unattached")),SUMIF(O$2:O623,O623,I$2:I623),"")</f>
        <v/>
      </c>
      <c r="S623" s="7" t="str">
        <f t="shared" si="101"/>
        <v/>
      </c>
      <c r="T623" s="42" t="str">
        <f>IF(AND(P623=3,H623="F",NOT(L623="Unattached")),SUMIF(O$2:O623,O623,I$2:I623),"")</f>
        <v/>
      </c>
      <c r="U623" s="8" t="str">
        <f t="shared" si="94"/>
        <v/>
      </c>
      <c r="V623" s="8" t="str">
        <f t="shared" si="98"/>
        <v/>
      </c>
      <c r="W623" s="40" t="str">
        <f t="shared" si="95"/>
        <v xml:space="preserve"> </v>
      </c>
      <c r="X623" s="40" t="str">
        <f>IF(H623="M",IF(P623&lt;&gt;4,"",VLOOKUP(CONCATENATE(O623," ",(P623-3)),$W$2:AA623,5,0)),IF(P623&lt;&gt;3,"",VLOOKUP(CONCATENATE(O623," ",(P623-2)),$W$2:AA623,5,0)))</f>
        <v/>
      </c>
      <c r="Y623" s="40" t="str">
        <f>IF(H623="M",IF(P623&lt;&gt;4,"",VLOOKUP(CONCATENATE(O623," ",(P623-2)),$W$2:AA623,5,0)),IF(P623&lt;&gt;3,"",VLOOKUP(CONCATENATE(O623," ",(P623-1)),$W$2:AA623,5,0)))</f>
        <v/>
      </c>
      <c r="Z623" s="40" t="str">
        <f>IF(H623="M",IF(P623&lt;&gt;4,"",VLOOKUP(CONCATENATE(O623," ",(P623-1)),$W$2:AA623,5,0)),IF(P623&lt;&gt;3,"",VLOOKUP(CONCATENATE(O623," ",(P623)),$W$2:AA623,5,0)))</f>
        <v/>
      </c>
      <c r="AA623" s="40" t="str">
        <f t="shared" si="99"/>
        <v/>
      </c>
    </row>
    <row r="624" spans="1:27" x14ac:dyDescent="0.3">
      <c r="A624" s="78" t="str">
        <f t="shared" si="92"/>
        <v/>
      </c>
      <c r="B624" s="78" t="str">
        <f t="shared" si="93"/>
        <v/>
      </c>
      <c r="C624" s="1">
        <v>623</v>
      </c>
      <c r="E624" s="73"/>
      <c r="F624" t="str">
        <f>IF(D624="","",VLOOKUP(D624,ENTRANTS!$A$1:$H$1000,2,0))</f>
        <v/>
      </c>
      <c r="G624" t="str">
        <f>IF(D624="","",VLOOKUP(D624,ENTRANTS!$A$1:$H$1000,3,0))</f>
        <v/>
      </c>
      <c r="H624" s="1" t="str">
        <f>IF(D624="","",LEFT(VLOOKUP(D624,ENTRANTS!$A$1:$H$1000,5,0),1))</f>
        <v/>
      </c>
      <c r="I624" s="1" t="str">
        <f>IF(D624="","",COUNTIF($H$2:H624,H624))</f>
        <v/>
      </c>
      <c r="J624" s="1" t="str">
        <f>IF(D624="","",VLOOKUP(D624,ENTRANTS!$A$1:$H$1000,4,0))</f>
        <v/>
      </c>
      <c r="K624" s="1" t="str">
        <f>IF(D624="","",COUNTIF($J$2:J624,J624))</f>
        <v/>
      </c>
      <c r="L624" t="str">
        <f>IF(D624="","",VLOOKUP(D624,ENTRANTS!$A$1:$H$1000,6,0))</f>
        <v/>
      </c>
      <c r="M624" s="99" t="str">
        <f t="shared" si="96"/>
        <v/>
      </c>
      <c r="N624" s="38"/>
      <c r="O624" s="5" t="str">
        <f t="shared" si="97"/>
        <v/>
      </c>
      <c r="P624" s="6" t="str">
        <f>IF(D624="","",COUNTIF($O$2:O624,O624))</f>
        <v/>
      </c>
      <c r="Q624" s="7" t="str">
        <f t="shared" si="100"/>
        <v/>
      </c>
      <c r="R624" s="42" t="str">
        <f>IF(AND(P624=4,H624="M",NOT(L624="Unattached")),SUMIF(O$2:O624,O624,I$2:I624),"")</f>
        <v/>
      </c>
      <c r="S624" s="7" t="str">
        <f t="shared" si="101"/>
        <v/>
      </c>
      <c r="T624" s="42" t="str">
        <f>IF(AND(P624=3,H624="F",NOT(L624="Unattached")),SUMIF(O$2:O624,O624,I$2:I624),"")</f>
        <v/>
      </c>
      <c r="U624" s="8" t="str">
        <f t="shared" si="94"/>
        <v/>
      </c>
      <c r="V624" s="8" t="str">
        <f t="shared" si="98"/>
        <v/>
      </c>
      <c r="W624" s="40" t="str">
        <f t="shared" si="95"/>
        <v xml:space="preserve"> </v>
      </c>
      <c r="X624" s="40" t="str">
        <f>IF(H624="M",IF(P624&lt;&gt;4,"",VLOOKUP(CONCATENATE(O624," ",(P624-3)),$W$2:AA624,5,0)),IF(P624&lt;&gt;3,"",VLOOKUP(CONCATENATE(O624," ",(P624-2)),$W$2:AA624,5,0)))</f>
        <v/>
      </c>
      <c r="Y624" s="40" t="str">
        <f>IF(H624="M",IF(P624&lt;&gt;4,"",VLOOKUP(CONCATENATE(O624," ",(P624-2)),$W$2:AA624,5,0)),IF(P624&lt;&gt;3,"",VLOOKUP(CONCATENATE(O624," ",(P624-1)),$W$2:AA624,5,0)))</f>
        <v/>
      </c>
      <c r="Z624" s="40" t="str">
        <f>IF(H624="M",IF(P624&lt;&gt;4,"",VLOOKUP(CONCATENATE(O624," ",(P624-1)),$W$2:AA624,5,0)),IF(P624&lt;&gt;3,"",VLOOKUP(CONCATENATE(O624," ",(P624)),$W$2:AA624,5,0)))</f>
        <v/>
      </c>
      <c r="AA624" s="40" t="str">
        <f t="shared" si="99"/>
        <v/>
      </c>
    </row>
    <row r="625" spans="1:27" x14ac:dyDescent="0.3">
      <c r="A625" s="78" t="str">
        <f t="shared" si="92"/>
        <v/>
      </c>
      <c r="B625" s="78" t="str">
        <f t="shared" si="93"/>
        <v/>
      </c>
      <c r="C625" s="1">
        <v>624</v>
      </c>
      <c r="E625" s="73"/>
      <c r="F625" t="str">
        <f>IF(D625="","",VLOOKUP(D625,ENTRANTS!$A$1:$H$1000,2,0))</f>
        <v/>
      </c>
      <c r="G625" t="str">
        <f>IF(D625="","",VLOOKUP(D625,ENTRANTS!$A$1:$H$1000,3,0))</f>
        <v/>
      </c>
      <c r="H625" s="1" t="str">
        <f>IF(D625="","",LEFT(VLOOKUP(D625,ENTRANTS!$A$1:$H$1000,5,0),1))</f>
        <v/>
      </c>
      <c r="I625" s="1" t="str">
        <f>IF(D625="","",COUNTIF($H$2:H625,H625))</f>
        <v/>
      </c>
      <c r="J625" s="1" t="str">
        <f>IF(D625="","",VLOOKUP(D625,ENTRANTS!$A$1:$H$1000,4,0))</f>
        <v/>
      </c>
      <c r="K625" s="1" t="str">
        <f>IF(D625="","",COUNTIF($J$2:J625,J625))</f>
        <v/>
      </c>
      <c r="L625" t="str">
        <f>IF(D625="","",VLOOKUP(D625,ENTRANTS!$A$1:$H$1000,6,0))</f>
        <v/>
      </c>
      <c r="M625" s="99" t="str">
        <f t="shared" si="96"/>
        <v/>
      </c>
      <c r="N625" s="38"/>
      <c r="O625" s="5" t="str">
        <f t="shared" si="97"/>
        <v/>
      </c>
      <c r="P625" s="6" t="str">
        <f>IF(D625="","",COUNTIF($O$2:O625,O625))</f>
        <v/>
      </c>
      <c r="Q625" s="7" t="str">
        <f t="shared" si="100"/>
        <v/>
      </c>
      <c r="R625" s="42" t="str">
        <f>IF(AND(P625=4,H625="M",NOT(L625="Unattached")),SUMIF(O$2:O625,O625,I$2:I625),"")</f>
        <v/>
      </c>
      <c r="S625" s="7" t="str">
        <f t="shared" si="101"/>
        <v/>
      </c>
      <c r="T625" s="42" t="str">
        <f>IF(AND(P625=3,H625="F",NOT(L625="Unattached")),SUMIF(O$2:O625,O625,I$2:I625),"")</f>
        <v/>
      </c>
      <c r="U625" s="8" t="str">
        <f t="shared" si="94"/>
        <v/>
      </c>
      <c r="V625" s="8" t="str">
        <f t="shared" si="98"/>
        <v/>
      </c>
      <c r="W625" s="40" t="str">
        <f t="shared" si="95"/>
        <v xml:space="preserve"> </v>
      </c>
      <c r="X625" s="40" t="str">
        <f>IF(H625="M",IF(P625&lt;&gt;4,"",VLOOKUP(CONCATENATE(O625," ",(P625-3)),$W$2:AA625,5,0)),IF(P625&lt;&gt;3,"",VLOOKUP(CONCATENATE(O625," ",(P625-2)),$W$2:AA625,5,0)))</f>
        <v/>
      </c>
      <c r="Y625" s="40" t="str">
        <f>IF(H625="M",IF(P625&lt;&gt;4,"",VLOOKUP(CONCATENATE(O625," ",(P625-2)),$W$2:AA625,5,0)),IF(P625&lt;&gt;3,"",VLOOKUP(CONCATENATE(O625," ",(P625-1)),$W$2:AA625,5,0)))</f>
        <v/>
      </c>
      <c r="Z625" s="40" t="str">
        <f>IF(H625="M",IF(P625&lt;&gt;4,"",VLOOKUP(CONCATENATE(O625," ",(P625-1)),$W$2:AA625,5,0)),IF(P625&lt;&gt;3,"",VLOOKUP(CONCATENATE(O625," ",(P625)),$W$2:AA625,5,0)))</f>
        <v/>
      </c>
      <c r="AA625" s="40" t="str">
        <f t="shared" si="99"/>
        <v/>
      </c>
    </row>
    <row r="626" spans="1:27" x14ac:dyDescent="0.3">
      <c r="A626" s="78" t="str">
        <f t="shared" si="92"/>
        <v/>
      </c>
      <c r="B626" s="78" t="str">
        <f t="shared" si="93"/>
        <v/>
      </c>
      <c r="C626" s="1">
        <v>625</v>
      </c>
      <c r="E626" s="73"/>
      <c r="F626" t="str">
        <f>IF(D626="","",VLOOKUP(D626,ENTRANTS!$A$1:$H$1000,2,0))</f>
        <v/>
      </c>
      <c r="G626" t="str">
        <f>IF(D626="","",VLOOKUP(D626,ENTRANTS!$A$1:$H$1000,3,0))</f>
        <v/>
      </c>
      <c r="H626" s="1" t="str">
        <f>IF(D626="","",LEFT(VLOOKUP(D626,ENTRANTS!$A$1:$H$1000,5,0),1))</f>
        <v/>
      </c>
      <c r="I626" s="1" t="str">
        <f>IF(D626="","",COUNTIF($H$2:H626,H626))</f>
        <v/>
      </c>
      <c r="J626" s="1" t="str">
        <f>IF(D626="","",VLOOKUP(D626,ENTRANTS!$A$1:$H$1000,4,0))</f>
        <v/>
      </c>
      <c r="K626" s="1" t="str">
        <f>IF(D626="","",COUNTIF($J$2:J626,J626))</f>
        <v/>
      </c>
      <c r="L626" t="str">
        <f>IF(D626="","",VLOOKUP(D626,ENTRANTS!$A$1:$H$1000,6,0))</f>
        <v/>
      </c>
      <c r="M626" s="99" t="str">
        <f t="shared" si="96"/>
        <v/>
      </c>
      <c r="N626" s="38"/>
      <c r="O626" s="5" t="str">
        <f t="shared" si="97"/>
        <v/>
      </c>
      <c r="P626" s="6" t="str">
        <f>IF(D626="","",COUNTIF($O$2:O626,O626))</f>
        <v/>
      </c>
      <c r="Q626" s="7" t="str">
        <f t="shared" si="100"/>
        <v/>
      </c>
      <c r="R626" s="42" t="str">
        <f>IF(AND(P626=4,H626="M",NOT(L626="Unattached")),SUMIF(O$2:O626,O626,I$2:I626),"")</f>
        <v/>
      </c>
      <c r="S626" s="7" t="str">
        <f t="shared" si="101"/>
        <v/>
      </c>
      <c r="T626" s="42" t="str">
        <f>IF(AND(P626=3,H626="F",NOT(L626="Unattached")),SUMIF(O$2:O626,O626,I$2:I626),"")</f>
        <v/>
      </c>
      <c r="U626" s="8" t="str">
        <f t="shared" si="94"/>
        <v/>
      </c>
      <c r="V626" s="8" t="str">
        <f t="shared" si="98"/>
        <v/>
      </c>
      <c r="W626" s="40" t="str">
        <f t="shared" si="95"/>
        <v xml:space="preserve"> </v>
      </c>
      <c r="X626" s="40" t="str">
        <f>IF(H626="M",IF(P626&lt;&gt;4,"",VLOOKUP(CONCATENATE(O626," ",(P626-3)),$W$2:AA626,5,0)),IF(P626&lt;&gt;3,"",VLOOKUP(CONCATENATE(O626," ",(P626-2)),$W$2:AA626,5,0)))</f>
        <v/>
      </c>
      <c r="Y626" s="40" t="str">
        <f>IF(H626="M",IF(P626&lt;&gt;4,"",VLOOKUP(CONCATENATE(O626," ",(P626-2)),$W$2:AA626,5,0)),IF(P626&lt;&gt;3,"",VLOOKUP(CONCATENATE(O626," ",(P626-1)),$W$2:AA626,5,0)))</f>
        <v/>
      </c>
      <c r="Z626" s="40" t="str">
        <f>IF(H626="M",IF(P626&lt;&gt;4,"",VLOOKUP(CONCATENATE(O626," ",(P626-1)),$W$2:AA626,5,0)),IF(P626&lt;&gt;3,"",VLOOKUP(CONCATENATE(O626," ",(P626)),$W$2:AA626,5,0)))</f>
        <v/>
      </c>
      <c r="AA626" s="40" t="str">
        <f t="shared" si="99"/>
        <v/>
      </c>
    </row>
    <row r="627" spans="1:27" x14ac:dyDescent="0.3">
      <c r="A627" s="78" t="str">
        <f t="shared" si="92"/>
        <v/>
      </c>
      <c r="B627" s="78" t="str">
        <f t="shared" si="93"/>
        <v/>
      </c>
      <c r="C627" s="1">
        <v>626</v>
      </c>
      <c r="E627" s="73"/>
      <c r="F627" t="str">
        <f>IF(D627="","",VLOOKUP(D627,ENTRANTS!$A$1:$H$1000,2,0))</f>
        <v/>
      </c>
      <c r="G627" t="str">
        <f>IF(D627="","",VLOOKUP(D627,ENTRANTS!$A$1:$H$1000,3,0))</f>
        <v/>
      </c>
      <c r="H627" s="1" t="str">
        <f>IF(D627="","",LEFT(VLOOKUP(D627,ENTRANTS!$A$1:$H$1000,5,0),1))</f>
        <v/>
      </c>
      <c r="I627" s="1" t="str">
        <f>IF(D627="","",COUNTIF($H$2:H627,H627))</f>
        <v/>
      </c>
      <c r="J627" s="1" t="str">
        <f>IF(D627="","",VLOOKUP(D627,ENTRANTS!$A$1:$H$1000,4,0))</f>
        <v/>
      </c>
      <c r="K627" s="1" t="str">
        <f>IF(D627="","",COUNTIF($J$2:J627,J627))</f>
        <v/>
      </c>
      <c r="L627" t="str">
        <f>IF(D627="","",VLOOKUP(D627,ENTRANTS!$A$1:$H$1000,6,0))</f>
        <v/>
      </c>
      <c r="M627" s="99" t="str">
        <f t="shared" si="96"/>
        <v/>
      </c>
      <c r="N627" s="38"/>
      <c r="O627" s="5" t="str">
        <f t="shared" si="97"/>
        <v/>
      </c>
      <c r="P627" s="6" t="str">
        <f>IF(D627="","",COUNTIF($O$2:O627,O627))</f>
        <v/>
      </c>
      <c r="Q627" s="7" t="str">
        <f t="shared" si="100"/>
        <v/>
      </c>
      <c r="R627" s="42" t="str">
        <f>IF(AND(P627=4,H627="M",NOT(L627="Unattached")),SUMIF(O$2:O627,O627,I$2:I627),"")</f>
        <v/>
      </c>
      <c r="S627" s="7" t="str">
        <f t="shared" si="101"/>
        <v/>
      </c>
      <c r="T627" s="42" t="str">
        <f>IF(AND(P627=3,H627="F",NOT(L627="Unattached")),SUMIF(O$2:O627,O627,I$2:I627),"")</f>
        <v/>
      </c>
      <c r="U627" s="8" t="str">
        <f t="shared" si="94"/>
        <v/>
      </c>
      <c r="V627" s="8" t="str">
        <f t="shared" si="98"/>
        <v/>
      </c>
      <c r="W627" s="40" t="str">
        <f t="shared" si="95"/>
        <v xml:space="preserve"> </v>
      </c>
      <c r="X627" s="40" t="str">
        <f>IF(H627="M",IF(P627&lt;&gt;4,"",VLOOKUP(CONCATENATE(O627," ",(P627-3)),$W$2:AA627,5,0)),IF(P627&lt;&gt;3,"",VLOOKUP(CONCATENATE(O627," ",(P627-2)),$W$2:AA627,5,0)))</f>
        <v/>
      </c>
      <c r="Y627" s="40" t="str">
        <f>IF(H627="M",IF(P627&lt;&gt;4,"",VLOOKUP(CONCATENATE(O627," ",(P627-2)),$W$2:AA627,5,0)),IF(P627&lt;&gt;3,"",VLOOKUP(CONCATENATE(O627," ",(P627-1)),$W$2:AA627,5,0)))</f>
        <v/>
      </c>
      <c r="Z627" s="40" t="str">
        <f>IF(H627="M",IF(P627&lt;&gt;4,"",VLOOKUP(CONCATENATE(O627," ",(P627-1)),$W$2:AA627,5,0)),IF(P627&lt;&gt;3,"",VLOOKUP(CONCATENATE(O627," ",(P627)),$W$2:AA627,5,0)))</f>
        <v/>
      </c>
      <c r="AA627" s="40" t="str">
        <f t="shared" si="99"/>
        <v/>
      </c>
    </row>
    <row r="628" spans="1:27" x14ac:dyDescent="0.3">
      <c r="A628" s="78" t="str">
        <f t="shared" si="92"/>
        <v/>
      </c>
      <c r="B628" s="78" t="str">
        <f t="shared" si="93"/>
        <v/>
      </c>
      <c r="C628" s="1">
        <v>627</v>
      </c>
      <c r="E628" s="73"/>
      <c r="F628" t="str">
        <f>IF(D628="","",VLOOKUP(D628,ENTRANTS!$A$1:$H$1000,2,0))</f>
        <v/>
      </c>
      <c r="G628" t="str">
        <f>IF(D628="","",VLOOKUP(D628,ENTRANTS!$A$1:$H$1000,3,0))</f>
        <v/>
      </c>
      <c r="H628" s="1" t="str">
        <f>IF(D628="","",LEFT(VLOOKUP(D628,ENTRANTS!$A$1:$H$1000,5,0),1))</f>
        <v/>
      </c>
      <c r="I628" s="1" t="str">
        <f>IF(D628="","",COUNTIF($H$2:H628,H628))</f>
        <v/>
      </c>
      <c r="J628" s="1" t="str">
        <f>IF(D628="","",VLOOKUP(D628,ENTRANTS!$A$1:$H$1000,4,0))</f>
        <v/>
      </c>
      <c r="K628" s="1" t="str">
        <f>IF(D628="","",COUNTIF($J$2:J628,J628))</f>
        <v/>
      </c>
      <c r="L628" t="str">
        <f>IF(D628="","",VLOOKUP(D628,ENTRANTS!$A$1:$H$1000,6,0))</f>
        <v/>
      </c>
      <c r="M628" s="99" t="str">
        <f t="shared" si="96"/>
        <v/>
      </c>
      <c r="N628" s="38"/>
      <c r="O628" s="5" t="str">
        <f t="shared" si="97"/>
        <v/>
      </c>
      <c r="P628" s="6" t="str">
        <f>IF(D628="","",COUNTIF($O$2:O628,O628))</f>
        <v/>
      </c>
      <c r="Q628" s="7" t="str">
        <f t="shared" si="100"/>
        <v/>
      </c>
      <c r="R628" s="42" t="str">
        <f>IF(AND(P628=4,H628="M",NOT(L628="Unattached")),SUMIF(O$2:O628,O628,I$2:I628),"")</f>
        <v/>
      </c>
      <c r="S628" s="7" t="str">
        <f t="shared" si="101"/>
        <v/>
      </c>
      <c r="T628" s="42" t="str">
        <f>IF(AND(P628=3,H628="F",NOT(L628="Unattached")),SUMIF(O$2:O628,O628,I$2:I628),"")</f>
        <v/>
      </c>
      <c r="U628" s="8" t="str">
        <f t="shared" si="94"/>
        <v/>
      </c>
      <c r="V628" s="8" t="str">
        <f t="shared" si="98"/>
        <v/>
      </c>
      <c r="W628" s="40" t="str">
        <f t="shared" si="95"/>
        <v xml:space="preserve"> </v>
      </c>
      <c r="X628" s="40" t="str">
        <f>IF(H628="M",IF(P628&lt;&gt;4,"",VLOOKUP(CONCATENATE(O628," ",(P628-3)),$W$2:AA628,5,0)),IF(P628&lt;&gt;3,"",VLOOKUP(CONCATENATE(O628," ",(P628-2)),$W$2:AA628,5,0)))</f>
        <v/>
      </c>
      <c r="Y628" s="40" t="str">
        <f>IF(H628="M",IF(P628&lt;&gt;4,"",VLOOKUP(CONCATENATE(O628," ",(P628-2)),$W$2:AA628,5,0)),IF(P628&lt;&gt;3,"",VLOOKUP(CONCATENATE(O628," ",(P628-1)),$W$2:AA628,5,0)))</f>
        <v/>
      </c>
      <c r="Z628" s="40" t="str">
        <f>IF(H628="M",IF(P628&lt;&gt;4,"",VLOOKUP(CONCATENATE(O628," ",(P628-1)),$W$2:AA628,5,0)),IF(P628&lt;&gt;3,"",VLOOKUP(CONCATENATE(O628," ",(P628)),$W$2:AA628,5,0)))</f>
        <v/>
      </c>
      <c r="AA628" s="40" t="str">
        <f t="shared" si="99"/>
        <v/>
      </c>
    </row>
    <row r="629" spans="1:27" x14ac:dyDescent="0.3">
      <c r="A629" s="78" t="str">
        <f t="shared" si="92"/>
        <v/>
      </c>
      <c r="B629" s="78" t="str">
        <f t="shared" si="93"/>
        <v/>
      </c>
      <c r="C629" s="1">
        <v>628</v>
      </c>
      <c r="E629" s="73"/>
      <c r="F629" t="str">
        <f>IF(D629="","",VLOOKUP(D629,ENTRANTS!$A$1:$H$1000,2,0))</f>
        <v/>
      </c>
      <c r="G629" t="str">
        <f>IF(D629="","",VLOOKUP(D629,ENTRANTS!$A$1:$H$1000,3,0))</f>
        <v/>
      </c>
      <c r="H629" s="1" t="str">
        <f>IF(D629="","",LEFT(VLOOKUP(D629,ENTRANTS!$A$1:$H$1000,5,0),1))</f>
        <v/>
      </c>
      <c r="I629" s="1" t="str">
        <f>IF(D629="","",COUNTIF($H$2:H629,H629))</f>
        <v/>
      </c>
      <c r="J629" s="1" t="str">
        <f>IF(D629="","",VLOOKUP(D629,ENTRANTS!$A$1:$H$1000,4,0))</f>
        <v/>
      </c>
      <c r="K629" s="1" t="str">
        <f>IF(D629="","",COUNTIF($J$2:J629,J629))</f>
        <v/>
      </c>
      <c r="L629" t="str">
        <f>IF(D629="","",VLOOKUP(D629,ENTRANTS!$A$1:$H$1000,6,0))</f>
        <v/>
      </c>
      <c r="M629" s="99" t="str">
        <f t="shared" si="96"/>
        <v/>
      </c>
      <c r="N629" s="38"/>
      <c r="O629" s="5" t="str">
        <f t="shared" si="97"/>
        <v/>
      </c>
      <c r="P629" s="6" t="str">
        <f>IF(D629="","",COUNTIF($O$2:O629,O629))</f>
        <v/>
      </c>
      <c r="Q629" s="7" t="str">
        <f t="shared" si="100"/>
        <v/>
      </c>
      <c r="R629" s="42" t="str">
        <f>IF(AND(P629=4,H629="M",NOT(L629="Unattached")),SUMIF(O$2:O629,O629,I$2:I629),"")</f>
        <v/>
      </c>
      <c r="S629" s="7" t="str">
        <f t="shared" si="101"/>
        <v/>
      </c>
      <c r="T629" s="42" t="str">
        <f>IF(AND(P629=3,H629="F",NOT(L629="Unattached")),SUMIF(O$2:O629,O629,I$2:I629),"")</f>
        <v/>
      </c>
      <c r="U629" s="8" t="str">
        <f t="shared" si="94"/>
        <v/>
      </c>
      <c r="V629" s="8" t="str">
        <f t="shared" si="98"/>
        <v/>
      </c>
      <c r="W629" s="40" t="str">
        <f t="shared" si="95"/>
        <v xml:space="preserve"> </v>
      </c>
      <c r="X629" s="40" t="str">
        <f>IF(H629="M",IF(P629&lt;&gt;4,"",VLOOKUP(CONCATENATE(O629," ",(P629-3)),$W$2:AA629,5,0)),IF(P629&lt;&gt;3,"",VLOOKUP(CONCATENATE(O629," ",(P629-2)),$W$2:AA629,5,0)))</f>
        <v/>
      </c>
      <c r="Y629" s="40" t="str">
        <f>IF(H629="M",IF(P629&lt;&gt;4,"",VLOOKUP(CONCATENATE(O629," ",(P629-2)),$W$2:AA629,5,0)),IF(P629&lt;&gt;3,"",VLOOKUP(CONCATENATE(O629," ",(P629-1)),$W$2:AA629,5,0)))</f>
        <v/>
      </c>
      <c r="Z629" s="40" t="str">
        <f>IF(H629="M",IF(P629&lt;&gt;4,"",VLOOKUP(CONCATENATE(O629," ",(P629-1)),$W$2:AA629,5,0)),IF(P629&lt;&gt;3,"",VLOOKUP(CONCATENATE(O629," ",(P629)),$W$2:AA629,5,0)))</f>
        <v/>
      </c>
      <c r="AA629" s="40" t="str">
        <f t="shared" si="99"/>
        <v/>
      </c>
    </row>
    <row r="630" spans="1:27" x14ac:dyDescent="0.3">
      <c r="A630" s="78" t="str">
        <f t="shared" si="92"/>
        <v/>
      </c>
      <c r="B630" s="78" t="str">
        <f t="shared" si="93"/>
        <v/>
      </c>
      <c r="C630" s="1">
        <v>629</v>
      </c>
      <c r="E630" s="73"/>
      <c r="F630" t="str">
        <f>IF(D630="","",VLOOKUP(D630,ENTRANTS!$A$1:$H$1000,2,0))</f>
        <v/>
      </c>
      <c r="G630" t="str">
        <f>IF(D630="","",VLOOKUP(D630,ENTRANTS!$A$1:$H$1000,3,0))</f>
        <v/>
      </c>
      <c r="H630" s="1" t="str">
        <f>IF(D630="","",LEFT(VLOOKUP(D630,ENTRANTS!$A$1:$H$1000,5,0),1))</f>
        <v/>
      </c>
      <c r="I630" s="1" t="str">
        <f>IF(D630="","",COUNTIF($H$2:H630,H630))</f>
        <v/>
      </c>
      <c r="J630" s="1" t="str">
        <f>IF(D630="","",VLOOKUP(D630,ENTRANTS!$A$1:$H$1000,4,0))</f>
        <v/>
      </c>
      <c r="K630" s="1" t="str">
        <f>IF(D630="","",COUNTIF($J$2:J630,J630))</f>
        <v/>
      </c>
      <c r="L630" t="str">
        <f>IF(D630="","",VLOOKUP(D630,ENTRANTS!$A$1:$H$1000,6,0))</f>
        <v/>
      </c>
      <c r="M630" s="99" t="str">
        <f t="shared" si="96"/>
        <v/>
      </c>
      <c r="N630" s="38"/>
      <c r="O630" s="5" t="str">
        <f t="shared" si="97"/>
        <v/>
      </c>
      <c r="P630" s="6" t="str">
        <f>IF(D630="","",COUNTIF($O$2:O630,O630))</f>
        <v/>
      </c>
      <c r="Q630" s="7" t="str">
        <f t="shared" si="100"/>
        <v/>
      </c>
      <c r="R630" s="42" t="str">
        <f>IF(AND(P630=4,H630="M",NOT(L630="Unattached")),SUMIF(O$2:O630,O630,I$2:I630),"")</f>
        <v/>
      </c>
      <c r="S630" s="7" t="str">
        <f t="shared" si="101"/>
        <v/>
      </c>
      <c r="T630" s="42" t="str">
        <f>IF(AND(P630=3,H630="F",NOT(L630="Unattached")),SUMIF(O$2:O630,O630,I$2:I630),"")</f>
        <v/>
      </c>
      <c r="U630" s="8" t="str">
        <f t="shared" si="94"/>
        <v/>
      </c>
      <c r="V630" s="8" t="str">
        <f t="shared" si="98"/>
        <v/>
      </c>
      <c r="W630" s="40" t="str">
        <f t="shared" si="95"/>
        <v xml:space="preserve"> </v>
      </c>
      <c r="X630" s="40" t="str">
        <f>IF(H630="M",IF(P630&lt;&gt;4,"",VLOOKUP(CONCATENATE(O630," ",(P630-3)),$W$2:AA630,5,0)),IF(P630&lt;&gt;3,"",VLOOKUP(CONCATENATE(O630," ",(P630-2)),$W$2:AA630,5,0)))</f>
        <v/>
      </c>
      <c r="Y630" s="40" t="str">
        <f>IF(H630="M",IF(P630&lt;&gt;4,"",VLOOKUP(CONCATENATE(O630," ",(P630-2)),$W$2:AA630,5,0)),IF(P630&lt;&gt;3,"",VLOOKUP(CONCATENATE(O630," ",(P630-1)),$W$2:AA630,5,0)))</f>
        <v/>
      </c>
      <c r="Z630" s="40" t="str">
        <f>IF(H630="M",IF(P630&lt;&gt;4,"",VLOOKUP(CONCATENATE(O630," ",(P630-1)),$W$2:AA630,5,0)),IF(P630&lt;&gt;3,"",VLOOKUP(CONCATENATE(O630," ",(P630)),$W$2:AA630,5,0)))</f>
        <v/>
      </c>
      <c r="AA630" s="40" t="str">
        <f t="shared" si="99"/>
        <v/>
      </c>
    </row>
    <row r="631" spans="1:27" x14ac:dyDescent="0.3">
      <c r="A631" s="78" t="str">
        <f t="shared" si="92"/>
        <v/>
      </c>
      <c r="B631" s="78" t="str">
        <f t="shared" si="93"/>
        <v/>
      </c>
      <c r="C631" s="1">
        <v>630</v>
      </c>
      <c r="E631" s="73"/>
      <c r="F631" t="str">
        <f>IF(D631="","",VLOOKUP(D631,ENTRANTS!$A$1:$H$1000,2,0))</f>
        <v/>
      </c>
      <c r="G631" t="str">
        <f>IF(D631="","",VLOOKUP(D631,ENTRANTS!$A$1:$H$1000,3,0))</f>
        <v/>
      </c>
      <c r="H631" s="1" t="str">
        <f>IF(D631="","",LEFT(VLOOKUP(D631,ENTRANTS!$A$1:$H$1000,5,0),1))</f>
        <v/>
      </c>
      <c r="I631" s="1" t="str">
        <f>IF(D631="","",COUNTIF($H$2:H631,H631))</f>
        <v/>
      </c>
      <c r="J631" s="1" t="str">
        <f>IF(D631="","",VLOOKUP(D631,ENTRANTS!$A$1:$H$1000,4,0))</f>
        <v/>
      </c>
      <c r="K631" s="1" t="str">
        <f>IF(D631="","",COUNTIF($J$2:J631,J631))</f>
        <v/>
      </c>
      <c r="L631" t="str">
        <f>IF(D631="","",VLOOKUP(D631,ENTRANTS!$A$1:$H$1000,6,0))</f>
        <v/>
      </c>
      <c r="M631" s="99" t="str">
        <f t="shared" si="96"/>
        <v/>
      </c>
      <c r="N631" s="38"/>
      <c r="O631" s="5" t="str">
        <f t="shared" si="97"/>
        <v/>
      </c>
      <c r="P631" s="6" t="str">
        <f>IF(D631="","",COUNTIF($O$2:O631,O631))</f>
        <v/>
      </c>
      <c r="Q631" s="7" t="str">
        <f t="shared" si="100"/>
        <v/>
      </c>
      <c r="R631" s="42" t="str">
        <f>IF(AND(P631=4,H631="M",NOT(L631="Unattached")),SUMIF(O$2:O631,O631,I$2:I631),"")</f>
        <v/>
      </c>
      <c r="S631" s="7" t="str">
        <f t="shared" si="101"/>
        <v/>
      </c>
      <c r="T631" s="42" t="str">
        <f>IF(AND(P631=3,H631="F",NOT(L631="Unattached")),SUMIF(O$2:O631,O631,I$2:I631),"")</f>
        <v/>
      </c>
      <c r="U631" s="8" t="str">
        <f t="shared" si="94"/>
        <v/>
      </c>
      <c r="V631" s="8" t="str">
        <f t="shared" si="98"/>
        <v/>
      </c>
      <c r="W631" s="40" t="str">
        <f t="shared" si="95"/>
        <v xml:space="preserve"> </v>
      </c>
      <c r="X631" s="40" t="str">
        <f>IF(H631="M",IF(P631&lt;&gt;4,"",VLOOKUP(CONCATENATE(O631," ",(P631-3)),$W$2:AA631,5,0)),IF(P631&lt;&gt;3,"",VLOOKUP(CONCATENATE(O631," ",(P631-2)),$W$2:AA631,5,0)))</f>
        <v/>
      </c>
      <c r="Y631" s="40" t="str">
        <f>IF(H631="M",IF(P631&lt;&gt;4,"",VLOOKUP(CONCATENATE(O631," ",(P631-2)),$W$2:AA631,5,0)),IF(P631&lt;&gt;3,"",VLOOKUP(CONCATENATE(O631," ",(P631-1)),$W$2:AA631,5,0)))</f>
        <v/>
      </c>
      <c r="Z631" s="40" t="str">
        <f>IF(H631="M",IF(P631&lt;&gt;4,"",VLOOKUP(CONCATENATE(O631," ",(P631-1)),$W$2:AA631,5,0)),IF(P631&lt;&gt;3,"",VLOOKUP(CONCATENATE(O631," ",(P631)),$W$2:AA631,5,0)))</f>
        <v/>
      </c>
      <c r="AA631" s="40" t="str">
        <f t="shared" si="99"/>
        <v/>
      </c>
    </row>
    <row r="632" spans="1:27" x14ac:dyDescent="0.3">
      <c r="A632" s="78" t="str">
        <f t="shared" si="92"/>
        <v/>
      </c>
      <c r="B632" s="78" t="str">
        <f t="shared" si="93"/>
        <v/>
      </c>
      <c r="C632" s="1">
        <v>631</v>
      </c>
      <c r="E632" s="73"/>
      <c r="F632" t="str">
        <f>IF(D632="","",VLOOKUP(D632,ENTRANTS!$A$1:$H$1000,2,0))</f>
        <v/>
      </c>
      <c r="G632" t="str">
        <f>IF(D632="","",VLOOKUP(D632,ENTRANTS!$A$1:$H$1000,3,0))</f>
        <v/>
      </c>
      <c r="H632" s="1" t="str">
        <f>IF(D632="","",LEFT(VLOOKUP(D632,ENTRANTS!$A$1:$H$1000,5,0),1))</f>
        <v/>
      </c>
      <c r="I632" s="1" t="str">
        <f>IF(D632="","",COUNTIF($H$2:H632,H632))</f>
        <v/>
      </c>
      <c r="J632" s="1" t="str">
        <f>IF(D632="","",VLOOKUP(D632,ENTRANTS!$A$1:$H$1000,4,0))</f>
        <v/>
      </c>
      <c r="K632" s="1" t="str">
        <f>IF(D632="","",COUNTIF($J$2:J632,J632))</f>
        <v/>
      </c>
      <c r="L632" t="str">
        <f>IF(D632="","",VLOOKUP(D632,ENTRANTS!$A$1:$H$1000,6,0))</f>
        <v/>
      </c>
      <c r="M632" s="99" t="str">
        <f t="shared" si="96"/>
        <v/>
      </c>
      <c r="N632" s="38"/>
      <c r="O632" s="5" t="str">
        <f t="shared" si="97"/>
        <v/>
      </c>
      <c r="P632" s="6" t="str">
        <f>IF(D632="","",COUNTIF($O$2:O632,O632))</f>
        <v/>
      </c>
      <c r="Q632" s="7" t="str">
        <f t="shared" si="100"/>
        <v/>
      </c>
      <c r="R632" s="42" t="str">
        <f>IF(AND(P632=4,H632="M",NOT(L632="Unattached")),SUMIF(O$2:O632,O632,I$2:I632),"")</f>
        <v/>
      </c>
      <c r="S632" s="7" t="str">
        <f t="shared" si="101"/>
        <v/>
      </c>
      <c r="T632" s="42" t="str">
        <f>IF(AND(P632=3,H632="F",NOT(L632="Unattached")),SUMIF(O$2:O632,O632,I$2:I632),"")</f>
        <v/>
      </c>
      <c r="U632" s="8" t="str">
        <f t="shared" si="94"/>
        <v/>
      </c>
      <c r="V632" s="8" t="str">
        <f t="shared" si="98"/>
        <v/>
      </c>
      <c r="W632" s="40" t="str">
        <f t="shared" si="95"/>
        <v xml:space="preserve"> </v>
      </c>
      <c r="X632" s="40" t="str">
        <f>IF(H632="M",IF(P632&lt;&gt;4,"",VLOOKUP(CONCATENATE(O632," ",(P632-3)),$W$2:AA632,5,0)),IF(P632&lt;&gt;3,"",VLOOKUP(CONCATENATE(O632," ",(P632-2)),$W$2:AA632,5,0)))</f>
        <v/>
      </c>
      <c r="Y632" s="40" t="str">
        <f>IF(H632="M",IF(P632&lt;&gt;4,"",VLOOKUP(CONCATENATE(O632," ",(P632-2)),$W$2:AA632,5,0)),IF(P632&lt;&gt;3,"",VLOOKUP(CONCATENATE(O632," ",(P632-1)),$W$2:AA632,5,0)))</f>
        <v/>
      </c>
      <c r="Z632" s="40" t="str">
        <f>IF(H632="M",IF(P632&lt;&gt;4,"",VLOOKUP(CONCATENATE(O632," ",(P632-1)),$W$2:AA632,5,0)),IF(P632&lt;&gt;3,"",VLOOKUP(CONCATENATE(O632," ",(P632)),$W$2:AA632,5,0)))</f>
        <v/>
      </c>
      <c r="AA632" s="40" t="str">
        <f t="shared" si="99"/>
        <v/>
      </c>
    </row>
    <row r="633" spans="1:27" x14ac:dyDescent="0.3">
      <c r="A633" s="78" t="str">
        <f t="shared" si="92"/>
        <v/>
      </c>
      <c r="B633" s="78" t="str">
        <f t="shared" si="93"/>
        <v/>
      </c>
      <c r="C633" s="1">
        <v>632</v>
      </c>
      <c r="E633" s="73"/>
      <c r="F633" t="str">
        <f>IF(D633="","",VLOOKUP(D633,ENTRANTS!$A$1:$H$1000,2,0))</f>
        <v/>
      </c>
      <c r="G633" t="str">
        <f>IF(D633="","",VLOOKUP(D633,ENTRANTS!$A$1:$H$1000,3,0))</f>
        <v/>
      </c>
      <c r="H633" s="1" t="str">
        <f>IF(D633="","",LEFT(VLOOKUP(D633,ENTRANTS!$A$1:$H$1000,5,0),1))</f>
        <v/>
      </c>
      <c r="I633" s="1" t="str">
        <f>IF(D633="","",COUNTIF($H$2:H633,H633))</f>
        <v/>
      </c>
      <c r="J633" s="1" t="str">
        <f>IF(D633="","",VLOOKUP(D633,ENTRANTS!$A$1:$H$1000,4,0))</f>
        <v/>
      </c>
      <c r="K633" s="1" t="str">
        <f>IF(D633="","",COUNTIF($J$2:J633,J633))</f>
        <v/>
      </c>
      <c r="L633" t="str">
        <f>IF(D633="","",VLOOKUP(D633,ENTRANTS!$A$1:$H$1000,6,0))</f>
        <v/>
      </c>
      <c r="M633" s="99" t="str">
        <f t="shared" si="96"/>
        <v/>
      </c>
      <c r="N633" s="38"/>
      <c r="O633" s="5" t="str">
        <f t="shared" si="97"/>
        <v/>
      </c>
      <c r="P633" s="6" t="str">
        <f>IF(D633="","",COUNTIF($O$2:O633,O633))</f>
        <v/>
      </c>
      <c r="Q633" s="7" t="str">
        <f t="shared" si="100"/>
        <v/>
      </c>
      <c r="R633" s="42" t="str">
        <f>IF(AND(P633=4,H633="M",NOT(L633="Unattached")),SUMIF(O$2:O633,O633,I$2:I633),"")</f>
        <v/>
      </c>
      <c r="S633" s="7" t="str">
        <f t="shared" si="101"/>
        <v/>
      </c>
      <c r="T633" s="42" t="str">
        <f>IF(AND(P633=3,H633="F",NOT(L633="Unattached")),SUMIF(O$2:O633,O633,I$2:I633),"")</f>
        <v/>
      </c>
      <c r="U633" s="8" t="str">
        <f t="shared" si="94"/>
        <v/>
      </c>
      <c r="V633" s="8" t="str">
        <f t="shared" si="98"/>
        <v/>
      </c>
      <c r="W633" s="40" t="str">
        <f t="shared" si="95"/>
        <v xml:space="preserve"> </v>
      </c>
      <c r="X633" s="40" t="str">
        <f>IF(H633="M",IF(P633&lt;&gt;4,"",VLOOKUP(CONCATENATE(O633," ",(P633-3)),$W$2:AA633,5,0)),IF(P633&lt;&gt;3,"",VLOOKUP(CONCATENATE(O633," ",(P633-2)),$W$2:AA633,5,0)))</f>
        <v/>
      </c>
      <c r="Y633" s="40" t="str">
        <f>IF(H633="M",IF(P633&lt;&gt;4,"",VLOOKUP(CONCATENATE(O633," ",(P633-2)),$W$2:AA633,5,0)),IF(P633&lt;&gt;3,"",VLOOKUP(CONCATENATE(O633," ",(P633-1)),$W$2:AA633,5,0)))</f>
        <v/>
      </c>
      <c r="Z633" s="40" t="str">
        <f>IF(H633="M",IF(P633&lt;&gt;4,"",VLOOKUP(CONCATENATE(O633," ",(P633-1)),$W$2:AA633,5,0)),IF(P633&lt;&gt;3,"",VLOOKUP(CONCATENATE(O633," ",(P633)),$W$2:AA633,5,0)))</f>
        <v/>
      </c>
      <c r="AA633" s="40" t="str">
        <f t="shared" si="99"/>
        <v/>
      </c>
    </row>
    <row r="634" spans="1:27" x14ac:dyDescent="0.3">
      <c r="A634" s="78" t="str">
        <f t="shared" si="92"/>
        <v/>
      </c>
      <c r="B634" s="78" t="str">
        <f t="shared" si="93"/>
        <v/>
      </c>
      <c r="C634" s="1">
        <v>633</v>
      </c>
      <c r="E634" s="73"/>
      <c r="F634" t="str">
        <f>IF(D634="","",VLOOKUP(D634,ENTRANTS!$A$1:$H$1000,2,0))</f>
        <v/>
      </c>
      <c r="G634" t="str">
        <f>IF(D634="","",VLOOKUP(D634,ENTRANTS!$A$1:$H$1000,3,0))</f>
        <v/>
      </c>
      <c r="H634" s="1" t="str">
        <f>IF(D634="","",LEFT(VLOOKUP(D634,ENTRANTS!$A$1:$H$1000,5,0),1))</f>
        <v/>
      </c>
      <c r="I634" s="1" t="str">
        <f>IF(D634="","",COUNTIF($H$2:H634,H634))</f>
        <v/>
      </c>
      <c r="J634" s="1" t="str">
        <f>IF(D634="","",VLOOKUP(D634,ENTRANTS!$A$1:$H$1000,4,0))</f>
        <v/>
      </c>
      <c r="K634" s="1" t="str">
        <f>IF(D634="","",COUNTIF($J$2:J634,J634))</f>
        <v/>
      </c>
      <c r="L634" t="str">
        <f>IF(D634="","",VLOOKUP(D634,ENTRANTS!$A$1:$H$1000,6,0))</f>
        <v/>
      </c>
      <c r="M634" s="99" t="str">
        <f t="shared" si="96"/>
        <v/>
      </c>
      <c r="N634" s="38"/>
      <c r="O634" s="5" t="str">
        <f t="shared" si="97"/>
        <v/>
      </c>
      <c r="P634" s="6" t="str">
        <f>IF(D634="","",COUNTIF($O$2:O634,O634))</f>
        <v/>
      </c>
      <c r="Q634" s="7" t="str">
        <f t="shared" si="100"/>
        <v/>
      </c>
      <c r="R634" s="42" t="str">
        <f>IF(AND(P634=4,H634="M",NOT(L634="Unattached")),SUMIF(O$2:O634,O634,I$2:I634),"")</f>
        <v/>
      </c>
      <c r="S634" s="7" t="str">
        <f t="shared" si="101"/>
        <v/>
      </c>
      <c r="T634" s="42" t="str">
        <f>IF(AND(P634=3,H634="F",NOT(L634="Unattached")),SUMIF(O$2:O634,O634,I$2:I634),"")</f>
        <v/>
      </c>
      <c r="U634" s="8" t="str">
        <f t="shared" si="94"/>
        <v/>
      </c>
      <c r="V634" s="8" t="str">
        <f t="shared" si="98"/>
        <v/>
      </c>
      <c r="W634" s="40" t="str">
        <f t="shared" si="95"/>
        <v xml:space="preserve"> </v>
      </c>
      <c r="X634" s="40" t="str">
        <f>IF(H634="M",IF(P634&lt;&gt;4,"",VLOOKUP(CONCATENATE(O634," ",(P634-3)),$W$2:AA634,5,0)),IF(P634&lt;&gt;3,"",VLOOKUP(CONCATENATE(O634," ",(P634-2)),$W$2:AA634,5,0)))</f>
        <v/>
      </c>
      <c r="Y634" s="40" t="str">
        <f>IF(H634="M",IF(P634&lt;&gt;4,"",VLOOKUP(CONCATENATE(O634," ",(P634-2)),$W$2:AA634,5,0)),IF(P634&lt;&gt;3,"",VLOOKUP(CONCATENATE(O634," ",(P634-1)),$W$2:AA634,5,0)))</f>
        <v/>
      </c>
      <c r="Z634" s="40" t="str">
        <f>IF(H634="M",IF(P634&lt;&gt;4,"",VLOOKUP(CONCATENATE(O634," ",(P634-1)),$W$2:AA634,5,0)),IF(P634&lt;&gt;3,"",VLOOKUP(CONCATENATE(O634," ",(P634)),$W$2:AA634,5,0)))</f>
        <v/>
      </c>
      <c r="AA634" s="40" t="str">
        <f t="shared" si="99"/>
        <v/>
      </c>
    </row>
    <row r="635" spans="1:27" x14ac:dyDescent="0.3">
      <c r="A635" s="78" t="str">
        <f t="shared" si="92"/>
        <v/>
      </c>
      <c r="B635" s="78" t="str">
        <f t="shared" si="93"/>
        <v/>
      </c>
      <c r="C635" s="1">
        <v>634</v>
      </c>
      <c r="E635" s="73"/>
      <c r="F635" t="str">
        <f>IF(D635="","",VLOOKUP(D635,ENTRANTS!$A$1:$H$1000,2,0))</f>
        <v/>
      </c>
      <c r="G635" t="str">
        <f>IF(D635="","",VLOOKUP(D635,ENTRANTS!$A$1:$H$1000,3,0))</f>
        <v/>
      </c>
      <c r="H635" s="1" t="str">
        <f>IF(D635="","",LEFT(VLOOKUP(D635,ENTRANTS!$A$1:$H$1000,5,0),1))</f>
        <v/>
      </c>
      <c r="I635" s="1" t="str">
        <f>IF(D635="","",COUNTIF($H$2:H635,H635))</f>
        <v/>
      </c>
      <c r="J635" s="1" t="str">
        <f>IF(D635="","",VLOOKUP(D635,ENTRANTS!$A$1:$H$1000,4,0))</f>
        <v/>
      </c>
      <c r="K635" s="1" t="str">
        <f>IF(D635="","",COUNTIF($J$2:J635,J635))</f>
        <v/>
      </c>
      <c r="L635" t="str">
        <f>IF(D635="","",VLOOKUP(D635,ENTRANTS!$A$1:$H$1000,6,0))</f>
        <v/>
      </c>
      <c r="M635" s="99" t="str">
        <f t="shared" si="96"/>
        <v/>
      </c>
      <c r="N635" s="38"/>
      <c r="O635" s="5" t="str">
        <f t="shared" si="97"/>
        <v/>
      </c>
      <c r="P635" s="6" t="str">
        <f>IF(D635="","",COUNTIF($O$2:O635,O635))</f>
        <v/>
      </c>
      <c r="Q635" s="7" t="str">
        <f t="shared" si="100"/>
        <v/>
      </c>
      <c r="R635" s="42" t="str">
        <f>IF(AND(P635=4,H635="M",NOT(L635="Unattached")),SUMIF(O$2:O635,O635,I$2:I635),"")</f>
        <v/>
      </c>
      <c r="S635" s="7" t="str">
        <f t="shared" si="101"/>
        <v/>
      </c>
      <c r="T635" s="42" t="str">
        <f>IF(AND(P635=3,H635="F",NOT(L635="Unattached")),SUMIF(O$2:O635,O635,I$2:I635),"")</f>
        <v/>
      </c>
      <c r="U635" s="8" t="str">
        <f t="shared" si="94"/>
        <v/>
      </c>
      <c r="V635" s="8" t="str">
        <f t="shared" si="98"/>
        <v/>
      </c>
      <c r="W635" s="40" t="str">
        <f t="shared" si="95"/>
        <v xml:space="preserve"> </v>
      </c>
      <c r="X635" s="40" t="str">
        <f>IF(H635="M",IF(P635&lt;&gt;4,"",VLOOKUP(CONCATENATE(O635," ",(P635-3)),$W$2:AA635,5,0)),IF(P635&lt;&gt;3,"",VLOOKUP(CONCATENATE(O635," ",(P635-2)),$W$2:AA635,5,0)))</f>
        <v/>
      </c>
      <c r="Y635" s="40" t="str">
        <f>IF(H635="M",IF(P635&lt;&gt;4,"",VLOOKUP(CONCATENATE(O635," ",(P635-2)),$W$2:AA635,5,0)),IF(P635&lt;&gt;3,"",VLOOKUP(CONCATENATE(O635," ",(P635-1)),$W$2:AA635,5,0)))</f>
        <v/>
      </c>
      <c r="Z635" s="40" t="str">
        <f>IF(H635="M",IF(P635&lt;&gt;4,"",VLOOKUP(CONCATENATE(O635," ",(P635-1)),$W$2:AA635,5,0)),IF(P635&lt;&gt;3,"",VLOOKUP(CONCATENATE(O635," ",(P635)),$W$2:AA635,5,0)))</f>
        <v/>
      </c>
      <c r="AA635" s="40" t="str">
        <f t="shared" si="99"/>
        <v/>
      </c>
    </row>
    <row r="636" spans="1:27" x14ac:dyDescent="0.3">
      <c r="A636" s="78" t="str">
        <f t="shared" si="92"/>
        <v/>
      </c>
      <c r="B636" s="78" t="str">
        <f t="shared" si="93"/>
        <v/>
      </c>
      <c r="C636" s="1">
        <v>635</v>
      </c>
      <c r="E636" s="73"/>
      <c r="F636" t="str">
        <f>IF(D636="","",VLOOKUP(D636,ENTRANTS!$A$1:$H$1000,2,0))</f>
        <v/>
      </c>
      <c r="G636" t="str">
        <f>IF(D636="","",VLOOKUP(D636,ENTRANTS!$A$1:$H$1000,3,0))</f>
        <v/>
      </c>
      <c r="H636" s="1" t="str">
        <f>IF(D636="","",LEFT(VLOOKUP(D636,ENTRANTS!$A$1:$H$1000,5,0),1))</f>
        <v/>
      </c>
      <c r="I636" s="1" t="str">
        <f>IF(D636="","",COUNTIF($H$2:H636,H636))</f>
        <v/>
      </c>
      <c r="J636" s="1" t="str">
        <f>IF(D636="","",VLOOKUP(D636,ENTRANTS!$A$1:$H$1000,4,0))</f>
        <v/>
      </c>
      <c r="K636" s="1" t="str">
        <f>IF(D636="","",COUNTIF($J$2:J636,J636))</f>
        <v/>
      </c>
      <c r="L636" t="str">
        <f>IF(D636="","",VLOOKUP(D636,ENTRANTS!$A$1:$H$1000,6,0))</f>
        <v/>
      </c>
      <c r="M636" s="99" t="str">
        <f t="shared" si="96"/>
        <v/>
      </c>
      <c r="N636" s="38"/>
      <c r="O636" s="5" t="str">
        <f t="shared" si="97"/>
        <v/>
      </c>
      <c r="P636" s="6" t="str">
        <f>IF(D636="","",COUNTIF($O$2:O636,O636))</f>
        <v/>
      </c>
      <c r="Q636" s="7" t="str">
        <f t="shared" si="100"/>
        <v/>
      </c>
      <c r="R636" s="42" t="str">
        <f>IF(AND(P636=4,H636="M",NOT(L636="Unattached")),SUMIF(O$2:O636,O636,I$2:I636),"")</f>
        <v/>
      </c>
      <c r="S636" s="7" t="str">
        <f t="shared" si="101"/>
        <v/>
      </c>
      <c r="T636" s="42" t="str">
        <f>IF(AND(P636=3,H636="F",NOT(L636="Unattached")),SUMIF(O$2:O636,O636,I$2:I636),"")</f>
        <v/>
      </c>
      <c r="U636" s="8" t="str">
        <f t="shared" si="94"/>
        <v/>
      </c>
      <c r="V636" s="8" t="str">
        <f t="shared" si="98"/>
        <v/>
      </c>
      <c r="W636" s="40" t="str">
        <f t="shared" si="95"/>
        <v xml:space="preserve"> </v>
      </c>
      <c r="X636" s="40" t="str">
        <f>IF(H636="M",IF(P636&lt;&gt;4,"",VLOOKUP(CONCATENATE(O636," ",(P636-3)),$W$2:AA636,5,0)),IF(P636&lt;&gt;3,"",VLOOKUP(CONCATENATE(O636," ",(P636-2)),$W$2:AA636,5,0)))</f>
        <v/>
      </c>
      <c r="Y636" s="40" t="str">
        <f>IF(H636="M",IF(P636&lt;&gt;4,"",VLOOKUP(CONCATENATE(O636," ",(P636-2)),$W$2:AA636,5,0)),IF(P636&lt;&gt;3,"",VLOOKUP(CONCATENATE(O636," ",(P636-1)),$W$2:AA636,5,0)))</f>
        <v/>
      </c>
      <c r="Z636" s="40" t="str">
        <f>IF(H636="M",IF(P636&lt;&gt;4,"",VLOOKUP(CONCATENATE(O636," ",(P636-1)),$W$2:AA636,5,0)),IF(P636&lt;&gt;3,"",VLOOKUP(CONCATENATE(O636," ",(P636)),$W$2:AA636,5,0)))</f>
        <v/>
      </c>
      <c r="AA636" s="40" t="str">
        <f t="shared" si="99"/>
        <v/>
      </c>
    </row>
    <row r="637" spans="1:27" x14ac:dyDescent="0.3">
      <c r="A637" s="78" t="str">
        <f t="shared" si="92"/>
        <v/>
      </c>
      <c r="B637" s="78" t="str">
        <f t="shared" si="93"/>
        <v/>
      </c>
      <c r="C637" s="1">
        <v>636</v>
      </c>
      <c r="E637" s="73"/>
      <c r="F637" t="str">
        <f>IF(D637="","",VLOOKUP(D637,ENTRANTS!$A$1:$H$1000,2,0))</f>
        <v/>
      </c>
      <c r="G637" t="str">
        <f>IF(D637="","",VLOOKUP(D637,ENTRANTS!$A$1:$H$1000,3,0))</f>
        <v/>
      </c>
      <c r="H637" s="1" t="str">
        <f>IF(D637="","",LEFT(VLOOKUP(D637,ENTRANTS!$A$1:$H$1000,5,0),1))</f>
        <v/>
      </c>
      <c r="I637" s="1" t="str">
        <f>IF(D637="","",COUNTIF($H$2:H637,H637))</f>
        <v/>
      </c>
      <c r="J637" s="1" t="str">
        <f>IF(D637="","",VLOOKUP(D637,ENTRANTS!$A$1:$H$1000,4,0))</f>
        <v/>
      </c>
      <c r="K637" s="1" t="str">
        <f>IF(D637="","",COUNTIF($J$2:J637,J637))</f>
        <v/>
      </c>
      <c r="L637" t="str">
        <f>IF(D637="","",VLOOKUP(D637,ENTRANTS!$A$1:$H$1000,6,0))</f>
        <v/>
      </c>
      <c r="M637" s="99" t="str">
        <f t="shared" si="96"/>
        <v/>
      </c>
      <c r="N637" s="38"/>
      <c r="O637" s="5" t="str">
        <f t="shared" si="97"/>
        <v/>
      </c>
      <c r="P637" s="6" t="str">
        <f>IF(D637="","",COUNTIF($O$2:O637,O637))</f>
        <v/>
      </c>
      <c r="Q637" s="7" t="str">
        <f t="shared" si="100"/>
        <v/>
      </c>
      <c r="R637" s="42" t="str">
        <f>IF(AND(P637=4,H637="M",NOT(L637="Unattached")),SUMIF(O$2:O637,O637,I$2:I637),"")</f>
        <v/>
      </c>
      <c r="S637" s="7" t="str">
        <f t="shared" si="101"/>
        <v/>
      </c>
      <c r="T637" s="42" t="str">
        <f>IF(AND(P637=3,H637="F",NOT(L637="Unattached")),SUMIF(O$2:O637,O637,I$2:I637),"")</f>
        <v/>
      </c>
      <c r="U637" s="8" t="str">
        <f t="shared" si="94"/>
        <v/>
      </c>
      <c r="V637" s="8" t="str">
        <f t="shared" si="98"/>
        <v/>
      </c>
      <c r="W637" s="40" t="str">
        <f t="shared" si="95"/>
        <v xml:space="preserve"> </v>
      </c>
      <c r="X637" s="40" t="str">
        <f>IF(H637="M",IF(P637&lt;&gt;4,"",VLOOKUP(CONCATENATE(O637," ",(P637-3)),$W$2:AA637,5,0)),IF(P637&lt;&gt;3,"",VLOOKUP(CONCATENATE(O637," ",(P637-2)),$W$2:AA637,5,0)))</f>
        <v/>
      </c>
      <c r="Y637" s="40" t="str">
        <f>IF(H637="M",IF(P637&lt;&gt;4,"",VLOOKUP(CONCATENATE(O637," ",(P637-2)),$W$2:AA637,5,0)),IF(P637&lt;&gt;3,"",VLOOKUP(CONCATENATE(O637," ",(P637-1)),$W$2:AA637,5,0)))</f>
        <v/>
      </c>
      <c r="Z637" s="40" t="str">
        <f>IF(H637="M",IF(P637&lt;&gt;4,"",VLOOKUP(CONCATENATE(O637," ",(P637-1)),$W$2:AA637,5,0)),IF(P637&lt;&gt;3,"",VLOOKUP(CONCATENATE(O637," ",(P637)),$W$2:AA637,5,0)))</f>
        <v/>
      </c>
      <c r="AA637" s="40" t="str">
        <f t="shared" si="99"/>
        <v/>
      </c>
    </row>
    <row r="638" spans="1:27" x14ac:dyDescent="0.3">
      <c r="A638" s="78" t="str">
        <f t="shared" si="92"/>
        <v/>
      </c>
      <c r="B638" s="78" t="str">
        <f t="shared" si="93"/>
        <v/>
      </c>
      <c r="C638" s="1">
        <v>637</v>
      </c>
      <c r="E638" s="73"/>
      <c r="F638" t="str">
        <f>IF(D638="","",VLOOKUP(D638,ENTRANTS!$A$1:$H$1000,2,0))</f>
        <v/>
      </c>
      <c r="G638" t="str">
        <f>IF(D638="","",VLOOKUP(D638,ENTRANTS!$A$1:$H$1000,3,0))</f>
        <v/>
      </c>
      <c r="H638" s="1" t="str">
        <f>IF(D638="","",LEFT(VLOOKUP(D638,ENTRANTS!$A$1:$H$1000,5,0),1))</f>
        <v/>
      </c>
      <c r="I638" s="1" t="str">
        <f>IF(D638="","",COUNTIF($H$2:H638,H638))</f>
        <v/>
      </c>
      <c r="J638" s="1" t="str">
        <f>IF(D638="","",VLOOKUP(D638,ENTRANTS!$A$1:$H$1000,4,0))</f>
        <v/>
      </c>
      <c r="K638" s="1" t="str">
        <f>IF(D638="","",COUNTIF($J$2:J638,J638))</f>
        <v/>
      </c>
      <c r="L638" t="str">
        <f>IF(D638="","",VLOOKUP(D638,ENTRANTS!$A$1:$H$1000,6,0))</f>
        <v/>
      </c>
      <c r="M638" s="99" t="str">
        <f t="shared" si="96"/>
        <v/>
      </c>
      <c r="N638" s="38"/>
      <c r="O638" s="5" t="str">
        <f t="shared" si="97"/>
        <v/>
      </c>
      <c r="P638" s="6" t="str">
        <f>IF(D638="","",COUNTIF($O$2:O638,O638))</f>
        <v/>
      </c>
      <c r="Q638" s="7" t="str">
        <f t="shared" si="100"/>
        <v/>
      </c>
      <c r="R638" s="42" t="str">
        <f>IF(AND(P638=4,H638="M",NOT(L638="Unattached")),SUMIF(O$2:O638,O638,I$2:I638),"")</f>
        <v/>
      </c>
      <c r="S638" s="7" t="str">
        <f t="shared" si="101"/>
        <v/>
      </c>
      <c r="T638" s="42" t="str">
        <f>IF(AND(P638=3,H638="F",NOT(L638="Unattached")),SUMIF(O$2:O638,O638,I$2:I638),"")</f>
        <v/>
      </c>
      <c r="U638" s="8" t="str">
        <f t="shared" si="94"/>
        <v/>
      </c>
      <c r="V638" s="8" t="str">
        <f t="shared" si="98"/>
        <v/>
      </c>
      <c r="W638" s="40" t="str">
        <f t="shared" si="95"/>
        <v xml:space="preserve"> </v>
      </c>
      <c r="X638" s="40" t="str">
        <f>IF(H638="M",IF(P638&lt;&gt;4,"",VLOOKUP(CONCATENATE(O638," ",(P638-3)),$W$2:AA638,5,0)),IF(P638&lt;&gt;3,"",VLOOKUP(CONCATENATE(O638," ",(P638-2)),$W$2:AA638,5,0)))</f>
        <v/>
      </c>
      <c r="Y638" s="40" t="str">
        <f>IF(H638="M",IF(P638&lt;&gt;4,"",VLOOKUP(CONCATENATE(O638," ",(P638-2)),$W$2:AA638,5,0)),IF(P638&lt;&gt;3,"",VLOOKUP(CONCATENATE(O638," ",(P638-1)),$W$2:AA638,5,0)))</f>
        <v/>
      </c>
      <c r="Z638" s="40" t="str">
        <f>IF(H638="M",IF(P638&lt;&gt;4,"",VLOOKUP(CONCATENATE(O638," ",(P638-1)),$W$2:AA638,5,0)),IF(P638&lt;&gt;3,"",VLOOKUP(CONCATENATE(O638," ",(P638)),$W$2:AA638,5,0)))</f>
        <v/>
      </c>
      <c r="AA638" s="40" t="str">
        <f t="shared" si="99"/>
        <v/>
      </c>
    </row>
    <row r="639" spans="1:27" x14ac:dyDescent="0.3">
      <c r="A639" s="78" t="str">
        <f t="shared" si="92"/>
        <v/>
      </c>
      <c r="B639" s="78" t="str">
        <f t="shared" si="93"/>
        <v/>
      </c>
      <c r="C639" s="1">
        <v>638</v>
      </c>
      <c r="E639" s="73"/>
      <c r="F639" t="str">
        <f>IF(D639="","",VLOOKUP(D639,ENTRANTS!$A$1:$H$1000,2,0))</f>
        <v/>
      </c>
      <c r="G639" t="str">
        <f>IF(D639="","",VLOOKUP(D639,ENTRANTS!$A$1:$H$1000,3,0))</f>
        <v/>
      </c>
      <c r="H639" s="1" t="str">
        <f>IF(D639="","",LEFT(VLOOKUP(D639,ENTRANTS!$A$1:$H$1000,5,0),1))</f>
        <v/>
      </c>
      <c r="I639" s="1" t="str">
        <f>IF(D639="","",COUNTIF($H$2:H639,H639))</f>
        <v/>
      </c>
      <c r="J639" s="1" t="str">
        <f>IF(D639="","",VLOOKUP(D639,ENTRANTS!$A$1:$H$1000,4,0))</f>
        <v/>
      </c>
      <c r="K639" s="1" t="str">
        <f>IF(D639="","",COUNTIF($J$2:J639,J639))</f>
        <v/>
      </c>
      <c r="L639" t="str">
        <f>IF(D639="","",VLOOKUP(D639,ENTRANTS!$A$1:$H$1000,6,0))</f>
        <v/>
      </c>
      <c r="M639" s="99" t="str">
        <f t="shared" si="96"/>
        <v/>
      </c>
      <c r="N639" s="38"/>
      <c r="O639" s="5" t="str">
        <f t="shared" si="97"/>
        <v/>
      </c>
      <c r="P639" s="6" t="str">
        <f>IF(D639="","",COUNTIF($O$2:O639,O639))</f>
        <v/>
      </c>
      <c r="Q639" s="7" t="str">
        <f t="shared" si="100"/>
        <v/>
      </c>
      <c r="R639" s="42" t="str">
        <f>IF(AND(P639=4,H639="M",NOT(L639="Unattached")),SUMIF(O$2:O639,O639,I$2:I639),"")</f>
        <v/>
      </c>
      <c r="S639" s="7" t="str">
        <f t="shared" si="101"/>
        <v/>
      </c>
      <c r="T639" s="42" t="str">
        <f>IF(AND(P639=3,H639="F",NOT(L639="Unattached")),SUMIF(O$2:O639,O639,I$2:I639),"")</f>
        <v/>
      </c>
      <c r="U639" s="8" t="str">
        <f t="shared" si="94"/>
        <v/>
      </c>
      <c r="V639" s="8" t="str">
        <f t="shared" si="98"/>
        <v/>
      </c>
      <c r="W639" s="40" t="str">
        <f t="shared" si="95"/>
        <v xml:space="preserve"> </v>
      </c>
      <c r="X639" s="40" t="str">
        <f>IF(H639="M",IF(P639&lt;&gt;4,"",VLOOKUP(CONCATENATE(O639," ",(P639-3)),$W$2:AA639,5,0)),IF(P639&lt;&gt;3,"",VLOOKUP(CONCATENATE(O639," ",(P639-2)),$W$2:AA639,5,0)))</f>
        <v/>
      </c>
      <c r="Y639" s="40" t="str">
        <f>IF(H639="M",IF(P639&lt;&gt;4,"",VLOOKUP(CONCATENATE(O639," ",(P639-2)),$W$2:AA639,5,0)),IF(P639&lt;&gt;3,"",VLOOKUP(CONCATENATE(O639," ",(P639-1)),$W$2:AA639,5,0)))</f>
        <v/>
      </c>
      <c r="Z639" s="40" t="str">
        <f>IF(H639="M",IF(P639&lt;&gt;4,"",VLOOKUP(CONCATENATE(O639," ",(P639-1)),$W$2:AA639,5,0)),IF(P639&lt;&gt;3,"",VLOOKUP(CONCATENATE(O639," ",(P639)),$W$2:AA639,5,0)))</f>
        <v/>
      </c>
      <c r="AA639" s="40" t="str">
        <f t="shared" si="99"/>
        <v/>
      </c>
    </row>
    <row r="640" spans="1:27" x14ac:dyDescent="0.3">
      <c r="A640" s="78" t="str">
        <f t="shared" si="92"/>
        <v/>
      </c>
      <c r="B640" s="78" t="str">
        <f t="shared" si="93"/>
        <v/>
      </c>
      <c r="C640" s="1">
        <v>639</v>
      </c>
      <c r="E640" s="73"/>
      <c r="F640" t="str">
        <f>IF(D640="","",VLOOKUP(D640,ENTRANTS!$A$1:$H$1000,2,0))</f>
        <v/>
      </c>
      <c r="G640" t="str">
        <f>IF(D640="","",VLOOKUP(D640,ENTRANTS!$A$1:$H$1000,3,0))</f>
        <v/>
      </c>
      <c r="H640" s="1" t="str">
        <f>IF(D640="","",LEFT(VLOOKUP(D640,ENTRANTS!$A$1:$H$1000,5,0),1))</f>
        <v/>
      </c>
      <c r="I640" s="1" t="str">
        <f>IF(D640="","",COUNTIF($H$2:H640,H640))</f>
        <v/>
      </c>
      <c r="J640" s="1" t="str">
        <f>IF(D640="","",VLOOKUP(D640,ENTRANTS!$A$1:$H$1000,4,0))</f>
        <v/>
      </c>
      <c r="K640" s="1" t="str">
        <f>IF(D640="","",COUNTIF($J$2:J640,J640))</f>
        <v/>
      </c>
      <c r="L640" t="str">
        <f>IF(D640="","",VLOOKUP(D640,ENTRANTS!$A$1:$H$1000,6,0))</f>
        <v/>
      </c>
      <c r="M640" s="99" t="str">
        <f t="shared" si="96"/>
        <v/>
      </c>
      <c r="N640" s="38"/>
      <c r="O640" s="5" t="str">
        <f t="shared" si="97"/>
        <v/>
      </c>
      <c r="P640" s="6" t="str">
        <f>IF(D640="","",COUNTIF($O$2:O640,O640))</f>
        <v/>
      </c>
      <c r="Q640" s="7" t="str">
        <f t="shared" si="100"/>
        <v/>
      </c>
      <c r="R640" s="42" t="str">
        <f>IF(AND(P640=4,H640="M",NOT(L640="Unattached")),SUMIF(O$2:O640,O640,I$2:I640),"")</f>
        <v/>
      </c>
      <c r="S640" s="7" t="str">
        <f t="shared" si="101"/>
        <v/>
      </c>
      <c r="T640" s="42" t="str">
        <f>IF(AND(P640=3,H640="F",NOT(L640="Unattached")),SUMIF(O$2:O640,O640,I$2:I640),"")</f>
        <v/>
      </c>
      <c r="U640" s="8" t="str">
        <f t="shared" si="94"/>
        <v/>
      </c>
      <c r="V640" s="8" t="str">
        <f t="shared" si="98"/>
        <v/>
      </c>
      <c r="W640" s="40" t="str">
        <f t="shared" si="95"/>
        <v xml:space="preserve"> </v>
      </c>
      <c r="X640" s="40" t="str">
        <f>IF(H640="M",IF(P640&lt;&gt;4,"",VLOOKUP(CONCATENATE(O640," ",(P640-3)),$W$2:AA640,5,0)),IF(P640&lt;&gt;3,"",VLOOKUP(CONCATENATE(O640," ",(P640-2)),$W$2:AA640,5,0)))</f>
        <v/>
      </c>
      <c r="Y640" s="40" t="str">
        <f>IF(H640="M",IF(P640&lt;&gt;4,"",VLOOKUP(CONCATENATE(O640," ",(P640-2)),$W$2:AA640,5,0)),IF(P640&lt;&gt;3,"",VLOOKUP(CONCATENATE(O640," ",(P640-1)),$W$2:AA640,5,0)))</f>
        <v/>
      </c>
      <c r="Z640" s="40" t="str">
        <f>IF(H640="M",IF(P640&lt;&gt;4,"",VLOOKUP(CONCATENATE(O640," ",(P640-1)),$W$2:AA640,5,0)),IF(P640&lt;&gt;3,"",VLOOKUP(CONCATENATE(O640," ",(P640)),$W$2:AA640,5,0)))</f>
        <v/>
      </c>
      <c r="AA640" s="40" t="str">
        <f t="shared" si="99"/>
        <v/>
      </c>
    </row>
    <row r="641" spans="1:27" x14ac:dyDescent="0.3">
      <c r="A641" s="78" t="str">
        <f t="shared" si="92"/>
        <v/>
      </c>
      <c r="B641" s="78" t="str">
        <f t="shared" si="93"/>
        <v/>
      </c>
      <c r="C641" s="1">
        <v>640</v>
      </c>
      <c r="E641" s="73"/>
      <c r="F641" t="str">
        <f>IF(D641="","",VLOOKUP(D641,ENTRANTS!$A$1:$H$1000,2,0))</f>
        <v/>
      </c>
      <c r="G641" t="str">
        <f>IF(D641="","",VLOOKUP(D641,ENTRANTS!$A$1:$H$1000,3,0))</f>
        <v/>
      </c>
      <c r="H641" s="1" t="str">
        <f>IF(D641="","",LEFT(VLOOKUP(D641,ENTRANTS!$A$1:$H$1000,5,0),1))</f>
        <v/>
      </c>
      <c r="I641" s="1" t="str">
        <f>IF(D641="","",COUNTIF($H$2:H641,H641))</f>
        <v/>
      </c>
      <c r="J641" s="1" t="str">
        <f>IF(D641="","",VLOOKUP(D641,ENTRANTS!$A$1:$H$1000,4,0))</f>
        <v/>
      </c>
      <c r="K641" s="1" t="str">
        <f>IF(D641="","",COUNTIF($J$2:J641,J641))</f>
        <v/>
      </c>
      <c r="L641" t="str">
        <f>IF(D641="","",VLOOKUP(D641,ENTRANTS!$A$1:$H$1000,6,0))</f>
        <v/>
      </c>
      <c r="M641" s="99" t="str">
        <f t="shared" si="96"/>
        <v/>
      </c>
      <c r="N641" s="38"/>
      <c r="O641" s="5" t="str">
        <f t="shared" si="97"/>
        <v/>
      </c>
      <c r="P641" s="6" t="str">
        <f>IF(D641="","",COUNTIF($O$2:O641,O641))</f>
        <v/>
      </c>
      <c r="Q641" s="7" t="str">
        <f t="shared" si="100"/>
        <v/>
      </c>
      <c r="R641" s="42" t="str">
        <f>IF(AND(P641=4,H641="M",NOT(L641="Unattached")),SUMIF(O$2:O641,O641,I$2:I641),"")</f>
        <v/>
      </c>
      <c r="S641" s="7" t="str">
        <f t="shared" si="101"/>
        <v/>
      </c>
      <c r="T641" s="42" t="str">
        <f>IF(AND(P641=3,H641="F",NOT(L641="Unattached")),SUMIF(O$2:O641,O641,I$2:I641),"")</f>
        <v/>
      </c>
      <c r="U641" s="8" t="str">
        <f t="shared" si="94"/>
        <v/>
      </c>
      <c r="V641" s="8" t="str">
        <f t="shared" si="98"/>
        <v/>
      </c>
      <c r="W641" s="40" t="str">
        <f t="shared" si="95"/>
        <v xml:space="preserve"> </v>
      </c>
      <c r="X641" s="40" t="str">
        <f>IF(H641="M",IF(P641&lt;&gt;4,"",VLOOKUP(CONCATENATE(O641," ",(P641-3)),$W$2:AA641,5,0)),IF(P641&lt;&gt;3,"",VLOOKUP(CONCATENATE(O641," ",(P641-2)),$W$2:AA641,5,0)))</f>
        <v/>
      </c>
      <c r="Y641" s="40" t="str">
        <f>IF(H641="M",IF(P641&lt;&gt;4,"",VLOOKUP(CONCATENATE(O641," ",(P641-2)),$W$2:AA641,5,0)),IF(P641&lt;&gt;3,"",VLOOKUP(CONCATENATE(O641," ",(P641-1)),$W$2:AA641,5,0)))</f>
        <v/>
      </c>
      <c r="Z641" s="40" t="str">
        <f>IF(H641="M",IF(P641&lt;&gt;4,"",VLOOKUP(CONCATENATE(O641," ",(P641-1)),$W$2:AA641,5,0)),IF(P641&lt;&gt;3,"",VLOOKUP(CONCATENATE(O641," ",(P641)),$W$2:AA641,5,0)))</f>
        <v/>
      </c>
      <c r="AA641" s="40" t="str">
        <f t="shared" si="99"/>
        <v/>
      </c>
    </row>
    <row r="642" spans="1:27" x14ac:dyDescent="0.3">
      <c r="A642" s="78" t="str">
        <f t="shared" ref="A642:A705" si="102">IF(C642&lt;1,"",CONCATENATE(H642,I642))</f>
        <v/>
      </c>
      <c r="B642" s="78" t="str">
        <f t="shared" ref="B642:B705" si="103">IF(C642&lt;1,"",CONCATENATE(J642,K642))</f>
        <v/>
      </c>
      <c r="C642" s="1">
        <v>641</v>
      </c>
      <c r="E642" s="73"/>
      <c r="F642" t="str">
        <f>IF(D642="","",VLOOKUP(D642,ENTRANTS!$A$1:$H$1000,2,0))</f>
        <v/>
      </c>
      <c r="G642" t="str">
        <f>IF(D642="","",VLOOKUP(D642,ENTRANTS!$A$1:$H$1000,3,0))</f>
        <v/>
      </c>
      <c r="H642" s="1" t="str">
        <f>IF(D642="","",LEFT(VLOOKUP(D642,ENTRANTS!$A$1:$H$1000,5,0),1))</f>
        <v/>
      </c>
      <c r="I642" s="1" t="str">
        <f>IF(D642="","",COUNTIF($H$2:H642,H642))</f>
        <v/>
      </c>
      <c r="J642" s="1" t="str">
        <f>IF(D642="","",VLOOKUP(D642,ENTRANTS!$A$1:$H$1000,4,0))</f>
        <v/>
      </c>
      <c r="K642" s="1" t="str">
        <f>IF(D642="","",COUNTIF($J$2:J642,J642))</f>
        <v/>
      </c>
      <c r="L642" t="str">
        <f>IF(D642="","",VLOOKUP(D642,ENTRANTS!$A$1:$H$1000,6,0))</f>
        <v/>
      </c>
      <c r="M642" s="99" t="str">
        <f t="shared" si="96"/>
        <v/>
      </c>
      <c r="N642" s="38"/>
      <c r="O642" s="5" t="str">
        <f t="shared" si="97"/>
        <v/>
      </c>
      <c r="P642" s="6" t="str">
        <f>IF(D642="","",COUNTIF($O$2:O642,O642))</f>
        <v/>
      </c>
      <c r="Q642" s="7" t="str">
        <f t="shared" si="100"/>
        <v/>
      </c>
      <c r="R642" s="42" t="str">
        <f>IF(AND(P642=4,H642="M",NOT(L642="Unattached")),SUMIF(O$2:O642,O642,I$2:I642),"")</f>
        <v/>
      </c>
      <c r="S642" s="7" t="str">
        <f t="shared" si="101"/>
        <v/>
      </c>
      <c r="T642" s="42" t="str">
        <f>IF(AND(P642=3,H642="F",NOT(L642="Unattached")),SUMIF(O$2:O642,O642,I$2:I642),"")</f>
        <v/>
      </c>
      <c r="U642" s="8" t="str">
        <f t="shared" ref="U642:U705" si="104">IF(AND(L642&lt;&gt;"Unattached",OR(Q642&lt;&gt;"",S642&lt;&gt;"")),L642,"")</f>
        <v/>
      </c>
      <c r="V642" s="8" t="str">
        <f t="shared" si="98"/>
        <v/>
      </c>
      <c r="W642" s="40" t="str">
        <f t="shared" ref="W642:W705" si="105">CONCATENATE(O642," ",P642)</f>
        <v xml:space="preserve"> </v>
      </c>
      <c r="X642" s="40" t="str">
        <f>IF(H642="M",IF(P642&lt;&gt;4,"",VLOOKUP(CONCATENATE(O642," ",(P642-3)),$W$2:AA642,5,0)),IF(P642&lt;&gt;3,"",VLOOKUP(CONCATENATE(O642," ",(P642-2)),$W$2:AA642,5,0)))</f>
        <v/>
      </c>
      <c r="Y642" s="40" t="str">
        <f>IF(H642="M",IF(P642&lt;&gt;4,"",VLOOKUP(CONCATENATE(O642," ",(P642-2)),$W$2:AA642,5,0)),IF(P642&lt;&gt;3,"",VLOOKUP(CONCATENATE(O642," ",(P642-1)),$W$2:AA642,5,0)))</f>
        <v/>
      </c>
      <c r="Z642" s="40" t="str">
        <f>IF(H642="M",IF(P642&lt;&gt;4,"",VLOOKUP(CONCATENATE(O642," ",(P642-1)),$W$2:AA642,5,0)),IF(P642&lt;&gt;3,"",VLOOKUP(CONCATENATE(O642," ",(P642)),$W$2:AA642,5,0)))</f>
        <v/>
      </c>
      <c r="AA642" s="40" t="str">
        <f t="shared" si="99"/>
        <v/>
      </c>
    </row>
    <row r="643" spans="1:27" x14ac:dyDescent="0.3">
      <c r="A643" s="78" t="str">
        <f t="shared" si="102"/>
        <v/>
      </c>
      <c r="B643" s="78" t="str">
        <f t="shared" si="103"/>
        <v/>
      </c>
      <c r="C643" s="1">
        <v>642</v>
      </c>
      <c r="E643" s="73"/>
      <c r="F643" t="str">
        <f>IF(D643="","",VLOOKUP(D643,ENTRANTS!$A$1:$H$1000,2,0))</f>
        <v/>
      </c>
      <c r="G643" t="str">
        <f>IF(D643="","",VLOOKUP(D643,ENTRANTS!$A$1:$H$1000,3,0))</f>
        <v/>
      </c>
      <c r="H643" s="1" t="str">
        <f>IF(D643="","",LEFT(VLOOKUP(D643,ENTRANTS!$A$1:$H$1000,5,0),1))</f>
        <v/>
      </c>
      <c r="I643" s="1" t="str">
        <f>IF(D643="","",COUNTIF($H$2:H643,H643))</f>
        <v/>
      </c>
      <c r="J643" s="1" t="str">
        <f>IF(D643="","",VLOOKUP(D643,ENTRANTS!$A$1:$H$1000,4,0))</f>
        <v/>
      </c>
      <c r="K643" s="1" t="str">
        <f>IF(D643="","",COUNTIF($J$2:J643,J643))</f>
        <v/>
      </c>
      <c r="L643" t="str">
        <f>IF(D643="","",VLOOKUP(D643,ENTRANTS!$A$1:$H$1000,6,0))</f>
        <v/>
      </c>
      <c r="M643" s="99" t="str">
        <f t="shared" ref="M643:M706" si="106">IF(D643&lt;1,"",IF(COUNTIF($D$2:$D$501,D643)=1,"","DUPLICATE"))</f>
        <v/>
      </c>
      <c r="N643" s="38"/>
      <c r="O643" s="5" t="str">
        <f t="shared" ref="O643:O706" si="107">IF(D643="","",CONCATENATE(H643," ",L643))</f>
        <v/>
      </c>
      <c r="P643" s="6" t="str">
        <f>IF(D643="","",COUNTIF($O$2:O643,O643))</f>
        <v/>
      </c>
      <c r="Q643" s="7" t="str">
        <f t="shared" si="100"/>
        <v/>
      </c>
      <c r="R643" s="42" t="str">
        <f>IF(AND(P643=4,H643="M",NOT(L643="Unattached")),SUMIF(O$2:O643,O643,I$2:I643),"")</f>
        <v/>
      </c>
      <c r="S643" s="7" t="str">
        <f t="shared" si="101"/>
        <v/>
      </c>
      <c r="T643" s="42" t="str">
        <f>IF(AND(P643=3,H643="F",NOT(L643="Unattached")),SUMIF(O$2:O643,O643,I$2:I643),"")</f>
        <v/>
      </c>
      <c r="U643" s="8" t="str">
        <f t="shared" si="104"/>
        <v/>
      </c>
      <c r="V643" s="8" t="str">
        <f t="shared" ref="V643:V706" si="108">IF(U643="","",IF(H643="M",CONCATENATE(U643," (",X643,", ",Y643,", ",Z643,", ",AA643,")"),CONCATENATE(U643," (",X643,", ",Y643,", ",Z643,")")))</f>
        <v/>
      </c>
      <c r="W643" s="40" t="str">
        <f t="shared" si="105"/>
        <v xml:space="preserve"> </v>
      </c>
      <c r="X643" s="40" t="str">
        <f>IF(H643="M",IF(P643&lt;&gt;4,"",VLOOKUP(CONCATENATE(O643," ",(P643-3)),$W$2:AA643,5,0)),IF(P643&lt;&gt;3,"",VLOOKUP(CONCATENATE(O643," ",(P643-2)),$W$2:AA643,5,0)))</f>
        <v/>
      </c>
      <c r="Y643" s="40" t="str">
        <f>IF(H643="M",IF(P643&lt;&gt;4,"",VLOOKUP(CONCATENATE(O643," ",(P643-2)),$W$2:AA643,5,0)),IF(P643&lt;&gt;3,"",VLOOKUP(CONCATENATE(O643," ",(P643-1)),$W$2:AA643,5,0)))</f>
        <v/>
      </c>
      <c r="Z643" s="40" t="str">
        <f>IF(H643="M",IF(P643&lt;&gt;4,"",VLOOKUP(CONCATENATE(O643," ",(P643-1)),$W$2:AA643,5,0)),IF(P643&lt;&gt;3,"",VLOOKUP(CONCATENATE(O643," ",(P643)),$W$2:AA643,5,0)))</f>
        <v/>
      </c>
      <c r="AA643" s="40" t="str">
        <f t="shared" ref="AA643:AA706" si="109">IF(AND(L643&lt;&gt;"Unattached",P643&lt;=4),CONCATENATE(F643," ",G643),"")</f>
        <v/>
      </c>
    </row>
    <row r="644" spans="1:27" x14ac:dyDescent="0.3">
      <c r="A644" s="78" t="str">
        <f t="shared" si="102"/>
        <v/>
      </c>
      <c r="B644" s="78" t="str">
        <f t="shared" si="103"/>
        <v/>
      </c>
      <c r="C644" s="1">
        <v>643</v>
      </c>
      <c r="E644" s="73"/>
      <c r="F644" t="str">
        <f>IF(D644="","",VLOOKUP(D644,ENTRANTS!$A$1:$H$1000,2,0))</f>
        <v/>
      </c>
      <c r="G644" t="str">
        <f>IF(D644="","",VLOOKUP(D644,ENTRANTS!$A$1:$H$1000,3,0))</f>
        <v/>
      </c>
      <c r="H644" s="1" t="str">
        <f>IF(D644="","",LEFT(VLOOKUP(D644,ENTRANTS!$A$1:$H$1000,5,0),1))</f>
        <v/>
      </c>
      <c r="I644" s="1" t="str">
        <f>IF(D644="","",COUNTIF($H$2:H644,H644))</f>
        <v/>
      </c>
      <c r="J644" s="1" t="str">
        <f>IF(D644="","",VLOOKUP(D644,ENTRANTS!$A$1:$H$1000,4,0))</f>
        <v/>
      </c>
      <c r="K644" s="1" t="str">
        <f>IF(D644="","",COUNTIF($J$2:J644,J644))</f>
        <v/>
      </c>
      <c r="L644" t="str">
        <f>IF(D644="","",VLOOKUP(D644,ENTRANTS!$A$1:$H$1000,6,0))</f>
        <v/>
      </c>
      <c r="M644" s="99" t="str">
        <f t="shared" si="106"/>
        <v/>
      </c>
      <c r="N644" s="38"/>
      <c r="O644" s="5" t="str">
        <f t="shared" si="107"/>
        <v/>
      </c>
      <c r="P644" s="6" t="str">
        <f>IF(D644="","",COUNTIF($O$2:O644,O644))</f>
        <v/>
      </c>
      <c r="Q644" s="7" t="str">
        <f t="shared" si="100"/>
        <v/>
      </c>
      <c r="R644" s="42" t="str">
        <f>IF(AND(P644=4,H644="M",NOT(L644="Unattached")),SUMIF(O$2:O644,O644,I$2:I644),"")</f>
        <v/>
      </c>
      <c r="S644" s="7" t="str">
        <f t="shared" si="101"/>
        <v/>
      </c>
      <c r="T644" s="42" t="str">
        <f>IF(AND(P644=3,H644="F",NOT(L644="Unattached")),SUMIF(O$2:O644,O644,I$2:I644),"")</f>
        <v/>
      </c>
      <c r="U644" s="8" t="str">
        <f t="shared" si="104"/>
        <v/>
      </c>
      <c r="V644" s="8" t="str">
        <f t="shared" si="108"/>
        <v/>
      </c>
      <c r="W644" s="40" t="str">
        <f t="shared" si="105"/>
        <v xml:space="preserve"> </v>
      </c>
      <c r="X644" s="40" t="str">
        <f>IF(H644="M",IF(P644&lt;&gt;4,"",VLOOKUP(CONCATENATE(O644," ",(P644-3)),$W$2:AA644,5,0)),IF(P644&lt;&gt;3,"",VLOOKUP(CONCATENATE(O644," ",(P644-2)),$W$2:AA644,5,0)))</f>
        <v/>
      </c>
      <c r="Y644" s="40" t="str">
        <f>IF(H644="M",IF(P644&lt;&gt;4,"",VLOOKUP(CONCATENATE(O644," ",(P644-2)),$W$2:AA644,5,0)),IF(P644&lt;&gt;3,"",VLOOKUP(CONCATENATE(O644," ",(P644-1)),$W$2:AA644,5,0)))</f>
        <v/>
      </c>
      <c r="Z644" s="40" t="str">
        <f>IF(H644="M",IF(P644&lt;&gt;4,"",VLOOKUP(CONCATENATE(O644," ",(P644-1)),$W$2:AA644,5,0)),IF(P644&lt;&gt;3,"",VLOOKUP(CONCATENATE(O644," ",(P644)),$W$2:AA644,5,0)))</f>
        <v/>
      </c>
      <c r="AA644" s="40" t="str">
        <f t="shared" si="109"/>
        <v/>
      </c>
    </row>
    <row r="645" spans="1:27" x14ac:dyDescent="0.3">
      <c r="A645" s="78" t="str">
        <f t="shared" si="102"/>
        <v/>
      </c>
      <c r="B645" s="78" t="str">
        <f t="shared" si="103"/>
        <v/>
      </c>
      <c r="C645" s="1">
        <v>644</v>
      </c>
      <c r="E645" s="73"/>
      <c r="F645" t="str">
        <f>IF(D645="","",VLOOKUP(D645,ENTRANTS!$A$1:$H$1000,2,0))</f>
        <v/>
      </c>
      <c r="G645" t="str">
        <f>IF(D645="","",VLOOKUP(D645,ENTRANTS!$A$1:$H$1000,3,0))</f>
        <v/>
      </c>
      <c r="H645" s="1" t="str">
        <f>IF(D645="","",LEFT(VLOOKUP(D645,ENTRANTS!$A$1:$H$1000,5,0),1))</f>
        <v/>
      </c>
      <c r="I645" s="1" t="str">
        <f>IF(D645="","",COUNTIF($H$2:H645,H645))</f>
        <v/>
      </c>
      <c r="J645" s="1" t="str">
        <f>IF(D645="","",VLOOKUP(D645,ENTRANTS!$A$1:$H$1000,4,0))</f>
        <v/>
      </c>
      <c r="K645" s="1" t="str">
        <f>IF(D645="","",COUNTIF($J$2:J645,J645))</f>
        <v/>
      </c>
      <c r="L645" t="str">
        <f>IF(D645="","",VLOOKUP(D645,ENTRANTS!$A$1:$H$1000,6,0))</f>
        <v/>
      </c>
      <c r="M645" s="99" t="str">
        <f t="shared" si="106"/>
        <v/>
      </c>
      <c r="N645" s="38"/>
      <c r="O645" s="5" t="str">
        <f t="shared" si="107"/>
        <v/>
      </c>
      <c r="P645" s="6" t="str">
        <f>IF(D645="","",COUNTIF($O$2:O645,O645))</f>
        <v/>
      </c>
      <c r="Q645" s="7" t="str">
        <f t="shared" si="100"/>
        <v/>
      </c>
      <c r="R645" s="42" t="str">
        <f>IF(AND(P645=4,H645="M",NOT(L645="Unattached")),SUMIF(O$2:O645,O645,I$2:I645),"")</f>
        <v/>
      </c>
      <c r="S645" s="7" t="str">
        <f t="shared" si="101"/>
        <v/>
      </c>
      <c r="T645" s="42" t="str">
        <f>IF(AND(P645=3,H645="F",NOT(L645="Unattached")),SUMIF(O$2:O645,O645,I$2:I645),"")</f>
        <v/>
      </c>
      <c r="U645" s="8" t="str">
        <f t="shared" si="104"/>
        <v/>
      </c>
      <c r="V645" s="8" t="str">
        <f t="shared" si="108"/>
        <v/>
      </c>
      <c r="W645" s="40" t="str">
        <f t="shared" si="105"/>
        <v xml:space="preserve"> </v>
      </c>
      <c r="X645" s="40" t="str">
        <f>IF(H645="M",IF(P645&lt;&gt;4,"",VLOOKUP(CONCATENATE(O645," ",(P645-3)),$W$2:AA645,5,0)),IF(P645&lt;&gt;3,"",VLOOKUP(CONCATENATE(O645," ",(P645-2)),$W$2:AA645,5,0)))</f>
        <v/>
      </c>
      <c r="Y645" s="40" t="str">
        <f>IF(H645="M",IF(P645&lt;&gt;4,"",VLOOKUP(CONCATENATE(O645," ",(P645-2)),$W$2:AA645,5,0)),IF(P645&lt;&gt;3,"",VLOOKUP(CONCATENATE(O645," ",(P645-1)),$W$2:AA645,5,0)))</f>
        <v/>
      </c>
      <c r="Z645" s="40" t="str">
        <f>IF(H645="M",IF(P645&lt;&gt;4,"",VLOOKUP(CONCATENATE(O645," ",(P645-1)),$W$2:AA645,5,0)),IF(P645&lt;&gt;3,"",VLOOKUP(CONCATENATE(O645," ",(P645)),$W$2:AA645,5,0)))</f>
        <v/>
      </c>
      <c r="AA645" s="40" t="str">
        <f t="shared" si="109"/>
        <v/>
      </c>
    </row>
    <row r="646" spans="1:27" x14ac:dyDescent="0.3">
      <c r="A646" s="78" t="str">
        <f t="shared" si="102"/>
        <v/>
      </c>
      <c r="B646" s="78" t="str">
        <f t="shared" si="103"/>
        <v/>
      </c>
      <c r="C646" s="1">
        <v>645</v>
      </c>
      <c r="E646" s="73"/>
      <c r="F646" t="str">
        <f>IF(D646="","",VLOOKUP(D646,ENTRANTS!$A$1:$H$1000,2,0))</f>
        <v/>
      </c>
      <c r="G646" t="str">
        <f>IF(D646="","",VLOOKUP(D646,ENTRANTS!$A$1:$H$1000,3,0))</f>
        <v/>
      </c>
      <c r="H646" s="1" t="str">
        <f>IF(D646="","",LEFT(VLOOKUP(D646,ENTRANTS!$A$1:$H$1000,5,0),1))</f>
        <v/>
      </c>
      <c r="I646" s="1" t="str">
        <f>IF(D646="","",COUNTIF($H$2:H646,H646))</f>
        <v/>
      </c>
      <c r="J646" s="1" t="str">
        <f>IF(D646="","",VLOOKUP(D646,ENTRANTS!$A$1:$H$1000,4,0))</f>
        <v/>
      </c>
      <c r="K646" s="1" t="str">
        <f>IF(D646="","",COUNTIF($J$2:J646,J646))</f>
        <v/>
      </c>
      <c r="L646" t="str">
        <f>IF(D646="","",VLOOKUP(D646,ENTRANTS!$A$1:$H$1000,6,0))</f>
        <v/>
      </c>
      <c r="M646" s="99" t="str">
        <f t="shared" si="106"/>
        <v/>
      </c>
      <c r="N646" s="38"/>
      <c r="O646" s="5" t="str">
        <f t="shared" si="107"/>
        <v/>
      </c>
      <c r="P646" s="6" t="str">
        <f>IF(D646="","",COUNTIF($O$2:O646,O646))</f>
        <v/>
      </c>
      <c r="Q646" s="7" t="str">
        <f t="shared" si="100"/>
        <v/>
      </c>
      <c r="R646" s="42" t="str">
        <f>IF(AND(P646=4,H646="M",NOT(L646="Unattached")),SUMIF(O$2:O646,O646,I$2:I646),"")</f>
        <v/>
      </c>
      <c r="S646" s="7" t="str">
        <f t="shared" si="101"/>
        <v/>
      </c>
      <c r="T646" s="42" t="str">
        <f>IF(AND(P646=3,H646="F",NOT(L646="Unattached")),SUMIF(O$2:O646,O646,I$2:I646),"")</f>
        <v/>
      </c>
      <c r="U646" s="8" t="str">
        <f t="shared" si="104"/>
        <v/>
      </c>
      <c r="V646" s="8" t="str">
        <f t="shared" si="108"/>
        <v/>
      </c>
      <c r="W646" s="40" t="str">
        <f t="shared" si="105"/>
        <v xml:space="preserve"> </v>
      </c>
      <c r="X646" s="40" t="str">
        <f>IF(H646="M",IF(P646&lt;&gt;4,"",VLOOKUP(CONCATENATE(O646," ",(P646-3)),$W$2:AA646,5,0)),IF(P646&lt;&gt;3,"",VLOOKUP(CONCATENATE(O646," ",(P646-2)),$W$2:AA646,5,0)))</f>
        <v/>
      </c>
      <c r="Y646" s="40" t="str">
        <f>IF(H646="M",IF(P646&lt;&gt;4,"",VLOOKUP(CONCATENATE(O646," ",(P646-2)),$W$2:AA646,5,0)),IF(P646&lt;&gt;3,"",VLOOKUP(CONCATENATE(O646," ",(P646-1)),$W$2:AA646,5,0)))</f>
        <v/>
      </c>
      <c r="Z646" s="40" t="str">
        <f>IF(H646="M",IF(P646&lt;&gt;4,"",VLOOKUP(CONCATENATE(O646," ",(P646-1)),$W$2:AA646,5,0)),IF(P646&lt;&gt;3,"",VLOOKUP(CONCATENATE(O646," ",(P646)),$W$2:AA646,5,0)))</f>
        <v/>
      </c>
      <c r="AA646" s="40" t="str">
        <f t="shared" si="109"/>
        <v/>
      </c>
    </row>
    <row r="647" spans="1:27" x14ac:dyDescent="0.3">
      <c r="A647" s="78" t="str">
        <f t="shared" si="102"/>
        <v/>
      </c>
      <c r="B647" s="78" t="str">
        <f t="shared" si="103"/>
        <v/>
      </c>
      <c r="C647" s="1">
        <v>646</v>
      </c>
      <c r="E647" s="73"/>
      <c r="F647" t="str">
        <f>IF(D647="","",VLOOKUP(D647,ENTRANTS!$A$1:$H$1000,2,0))</f>
        <v/>
      </c>
      <c r="G647" t="str">
        <f>IF(D647="","",VLOOKUP(D647,ENTRANTS!$A$1:$H$1000,3,0))</f>
        <v/>
      </c>
      <c r="H647" s="1" t="str">
        <f>IF(D647="","",LEFT(VLOOKUP(D647,ENTRANTS!$A$1:$H$1000,5,0),1))</f>
        <v/>
      </c>
      <c r="I647" s="1" t="str">
        <f>IF(D647="","",COUNTIF($H$2:H647,H647))</f>
        <v/>
      </c>
      <c r="J647" s="1" t="str">
        <f>IF(D647="","",VLOOKUP(D647,ENTRANTS!$A$1:$H$1000,4,0))</f>
        <v/>
      </c>
      <c r="K647" s="1" t="str">
        <f>IF(D647="","",COUNTIF($J$2:J647,J647))</f>
        <v/>
      </c>
      <c r="L647" t="str">
        <f>IF(D647="","",VLOOKUP(D647,ENTRANTS!$A$1:$H$1000,6,0))</f>
        <v/>
      </c>
      <c r="M647" s="99" t="str">
        <f t="shared" si="106"/>
        <v/>
      </c>
      <c r="N647" s="38"/>
      <c r="O647" s="5" t="str">
        <f t="shared" si="107"/>
        <v/>
      </c>
      <c r="P647" s="6" t="str">
        <f>IF(D647="","",COUNTIF($O$2:O647,O647))</f>
        <v/>
      </c>
      <c r="Q647" s="7" t="str">
        <f t="shared" si="100"/>
        <v/>
      </c>
      <c r="R647" s="42" t="str">
        <f>IF(AND(P647=4,H647="M",NOT(L647="Unattached")),SUMIF(O$2:O647,O647,I$2:I647),"")</f>
        <v/>
      </c>
      <c r="S647" s="7" t="str">
        <f t="shared" si="101"/>
        <v/>
      </c>
      <c r="T647" s="42" t="str">
        <f>IF(AND(P647=3,H647="F",NOT(L647="Unattached")),SUMIF(O$2:O647,O647,I$2:I647),"")</f>
        <v/>
      </c>
      <c r="U647" s="8" t="str">
        <f t="shared" si="104"/>
        <v/>
      </c>
      <c r="V647" s="8" t="str">
        <f t="shared" si="108"/>
        <v/>
      </c>
      <c r="W647" s="40" t="str">
        <f t="shared" si="105"/>
        <v xml:space="preserve"> </v>
      </c>
      <c r="X647" s="40" t="str">
        <f>IF(H647="M",IF(P647&lt;&gt;4,"",VLOOKUP(CONCATENATE(O647," ",(P647-3)),$W$2:AA647,5,0)),IF(P647&lt;&gt;3,"",VLOOKUP(CONCATENATE(O647," ",(P647-2)),$W$2:AA647,5,0)))</f>
        <v/>
      </c>
      <c r="Y647" s="40" t="str">
        <f>IF(H647="M",IF(P647&lt;&gt;4,"",VLOOKUP(CONCATENATE(O647," ",(P647-2)),$W$2:AA647,5,0)),IF(P647&lt;&gt;3,"",VLOOKUP(CONCATENATE(O647," ",(P647-1)),$W$2:AA647,5,0)))</f>
        <v/>
      </c>
      <c r="Z647" s="40" t="str">
        <f>IF(H647="M",IF(P647&lt;&gt;4,"",VLOOKUP(CONCATENATE(O647," ",(P647-1)),$W$2:AA647,5,0)),IF(P647&lt;&gt;3,"",VLOOKUP(CONCATENATE(O647," ",(P647)),$W$2:AA647,5,0)))</f>
        <v/>
      </c>
      <c r="AA647" s="40" t="str">
        <f t="shared" si="109"/>
        <v/>
      </c>
    </row>
    <row r="648" spans="1:27" x14ac:dyDescent="0.3">
      <c r="A648" s="78" t="str">
        <f t="shared" si="102"/>
        <v/>
      </c>
      <c r="B648" s="78" t="str">
        <f t="shared" si="103"/>
        <v/>
      </c>
      <c r="C648" s="1">
        <v>647</v>
      </c>
      <c r="E648" s="73"/>
      <c r="F648" t="str">
        <f>IF(D648="","",VLOOKUP(D648,ENTRANTS!$A$1:$H$1000,2,0))</f>
        <v/>
      </c>
      <c r="G648" t="str">
        <f>IF(D648="","",VLOOKUP(D648,ENTRANTS!$A$1:$H$1000,3,0))</f>
        <v/>
      </c>
      <c r="H648" s="1" t="str">
        <f>IF(D648="","",LEFT(VLOOKUP(D648,ENTRANTS!$A$1:$H$1000,5,0),1))</f>
        <v/>
      </c>
      <c r="I648" s="1" t="str">
        <f>IF(D648="","",COUNTIF($H$2:H648,H648))</f>
        <v/>
      </c>
      <c r="J648" s="1" t="str">
        <f>IF(D648="","",VLOOKUP(D648,ENTRANTS!$A$1:$H$1000,4,0))</f>
        <v/>
      </c>
      <c r="K648" s="1" t="str">
        <f>IF(D648="","",COUNTIF($J$2:J648,J648))</f>
        <v/>
      </c>
      <c r="L648" t="str">
        <f>IF(D648="","",VLOOKUP(D648,ENTRANTS!$A$1:$H$1000,6,0))</f>
        <v/>
      </c>
      <c r="M648" s="99" t="str">
        <f t="shared" si="106"/>
        <v/>
      </c>
      <c r="N648" s="38"/>
      <c r="O648" s="5" t="str">
        <f t="shared" si="107"/>
        <v/>
      </c>
      <c r="P648" s="6" t="str">
        <f>IF(D648="","",COUNTIF($O$2:O648,O648))</f>
        <v/>
      </c>
      <c r="Q648" s="7" t="str">
        <f t="shared" si="100"/>
        <v/>
      </c>
      <c r="R648" s="42" t="str">
        <f>IF(AND(P648=4,H648="M",NOT(L648="Unattached")),SUMIF(O$2:O648,O648,I$2:I648),"")</f>
        <v/>
      </c>
      <c r="S648" s="7" t="str">
        <f t="shared" si="101"/>
        <v/>
      </c>
      <c r="T648" s="42" t="str">
        <f>IF(AND(P648=3,H648="F",NOT(L648="Unattached")),SUMIF(O$2:O648,O648,I$2:I648),"")</f>
        <v/>
      </c>
      <c r="U648" s="8" t="str">
        <f t="shared" si="104"/>
        <v/>
      </c>
      <c r="V648" s="8" t="str">
        <f t="shared" si="108"/>
        <v/>
      </c>
      <c r="W648" s="40" t="str">
        <f t="shared" si="105"/>
        <v xml:space="preserve"> </v>
      </c>
      <c r="X648" s="40" t="str">
        <f>IF(H648="M",IF(P648&lt;&gt;4,"",VLOOKUP(CONCATENATE(O648," ",(P648-3)),$W$2:AA648,5,0)),IF(P648&lt;&gt;3,"",VLOOKUP(CONCATENATE(O648," ",(P648-2)),$W$2:AA648,5,0)))</f>
        <v/>
      </c>
      <c r="Y648" s="40" t="str">
        <f>IF(H648="M",IF(P648&lt;&gt;4,"",VLOOKUP(CONCATENATE(O648," ",(P648-2)),$W$2:AA648,5,0)),IF(P648&lt;&gt;3,"",VLOOKUP(CONCATENATE(O648," ",(P648-1)),$W$2:AA648,5,0)))</f>
        <v/>
      </c>
      <c r="Z648" s="40" t="str">
        <f>IF(H648="M",IF(P648&lt;&gt;4,"",VLOOKUP(CONCATENATE(O648," ",(P648-1)),$W$2:AA648,5,0)),IF(P648&lt;&gt;3,"",VLOOKUP(CONCATENATE(O648," ",(P648)),$W$2:AA648,5,0)))</f>
        <v/>
      </c>
      <c r="AA648" s="40" t="str">
        <f t="shared" si="109"/>
        <v/>
      </c>
    </row>
    <row r="649" spans="1:27" x14ac:dyDescent="0.3">
      <c r="A649" s="78" t="str">
        <f t="shared" si="102"/>
        <v/>
      </c>
      <c r="B649" s="78" t="str">
        <f t="shared" si="103"/>
        <v/>
      </c>
      <c r="C649" s="1">
        <v>648</v>
      </c>
      <c r="E649" s="73"/>
      <c r="F649" t="str">
        <f>IF(D649="","",VLOOKUP(D649,ENTRANTS!$A$1:$H$1000,2,0))</f>
        <v/>
      </c>
      <c r="G649" t="str">
        <f>IF(D649="","",VLOOKUP(D649,ENTRANTS!$A$1:$H$1000,3,0))</f>
        <v/>
      </c>
      <c r="H649" s="1" t="str">
        <f>IF(D649="","",LEFT(VLOOKUP(D649,ENTRANTS!$A$1:$H$1000,5,0),1))</f>
        <v/>
      </c>
      <c r="I649" s="1" t="str">
        <f>IF(D649="","",COUNTIF($H$2:H649,H649))</f>
        <v/>
      </c>
      <c r="J649" s="1" t="str">
        <f>IF(D649="","",VLOOKUP(D649,ENTRANTS!$A$1:$H$1000,4,0))</f>
        <v/>
      </c>
      <c r="K649" s="1" t="str">
        <f>IF(D649="","",COUNTIF($J$2:J649,J649))</f>
        <v/>
      </c>
      <c r="L649" t="str">
        <f>IF(D649="","",VLOOKUP(D649,ENTRANTS!$A$1:$H$1000,6,0))</f>
        <v/>
      </c>
      <c r="M649" s="99" t="str">
        <f t="shared" si="106"/>
        <v/>
      </c>
      <c r="N649" s="38"/>
      <c r="O649" s="5" t="str">
        <f t="shared" si="107"/>
        <v/>
      </c>
      <c r="P649" s="6" t="str">
        <f>IF(D649="","",COUNTIF($O$2:O649,O649))</f>
        <v/>
      </c>
      <c r="Q649" s="7" t="str">
        <f t="shared" si="100"/>
        <v/>
      </c>
      <c r="R649" s="42" t="str">
        <f>IF(AND(P649=4,H649="M",NOT(L649="Unattached")),SUMIF(O$2:O649,O649,I$2:I649),"")</f>
        <v/>
      </c>
      <c r="S649" s="7" t="str">
        <f t="shared" si="101"/>
        <v/>
      </c>
      <c r="T649" s="42" t="str">
        <f>IF(AND(P649=3,H649="F",NOT(L649="Unattached")),SUMIF(O$2:O649,O649,I$2:I649),"")</f>
        <v/>
      </c>
      <c r="U649" s="8" t="str">
        <f t="shared" si="104"/>
        <v/>
      </c>
      <c r="V649" s="8" t="str">
        <f t="shared" si="108"/>
        <v/>
      </c>
      <c r="W649" s="40" t="str">
        <f t="shared" si="105"/>
        <v xml:space="preserve"> </v>
      </c>
      <c r="X649" s="40" t="str">
        <f>IF(H649="M",IF(P649&lt;&gt;4,"",VLOOKUP(CONCATENATE(O649," ",(P649-3)),$W$2:AA649,5,0)),IF(P649&lt;&gt;3,"",VLOOKUP(CONCATENATE(O649," ",(P649-2)),$W$2:AA649,5,0)))</f>
        <v/>
      </c>
      <c r="Y649" s="40" t="str">
        <f>IF(H649="M",IF(P649&lt;&gt;4,"",VLOOKUP(CONCATENATE(O649," ",(P649-2)),$W$2:AA649,5,0)),IF(P649&lt;&gt;3,"",VLOOKUP(CONCATENATE(O649," ",(P649-1)),$W$2:AA649,5,0)))</f>
        <v/>
      </c>
      <c r="Z649" s="40" t="str">
        <f>IF(H649="M",IF(P649&lt;&gt;4,"",VLOOKUP(CONCATENATE(O649," ",(P649-1)),$W$2:AA649,5,0)),IF(P649&lt;&gt;3,"",VLOOKUP(CONCATENATE(O649," ",(P649)),$W$2:AA649,5,0)))</f>
        <v/>
      </c>
      <c r="AA649" s="40" t="str">
        <f t="shared" si="109"/>
        <v/>
      </c>
    </row>
    <row r="650" spans="1:27" x14ac:dyDescent="0.3">
      <c r="A650" s="78" t="str">
        <f t="shared" si="102"/>
        <v/>
      </c>
      <c r="B650" s="78" t="str">
        <f t="shared" si="103"/>
        <v/>
      </c>
      <c r="C650" s="1">
        <v>649</v>
      </c>
      <c r="E650" s="73"/>
      <c r="F650" t="str">
        <f>IF(D650="","",VLOOKUP(D650,ENTRANTS!$A$1:$H$1000,2,0))</f>
        <v/>
      </c>
      <c r="G650" t="str">
        <f>IF(D650="","",VLOOKUP(D650,ENTRANTS!$A$1:$H$1000,3,0))</f>
        <v/>
      </c>
      <c r="H650" s="1" t="str">
        <f>IF(D650="","",LEFT(VLOOKUP(D650,ENTRANTS!$A$1:$H$1000,5,0),1))</f>
        <v/>
      </c>
      <c r="I650" s="1" t="str">
        <f>IF(D650="","",COUNTIF($H$2:H650,H650))</f>
        <v/>
      </c>
      <c r="J650" s="1" t="str">
        <f>IF(D650="","",VLOOKUP(D650,ENTRANTS!$A$1:$H$1000,4,0))</f>
        <v/>
      </c>
      <c r="K650" s="1" t="str">
        <f>IF(D650="","",COUNTIF($J$2:J650,J650))</f>
        <v/>
      </c>
      <c r="L650" t="str">
        <f>IF(D650="","",VLOOKUP(D650,ENTRANTS!$A$1:$H$1000,6,0))</f>
        <v/>
      </c>
      <c r="M650" s="99" t="str">
        <f t="shared" si="106"/>
        <v/>
      </c>
      <c r="N650" s="38"/>
      <c r="O650" s="5" t="str">
        <f t="shared" si="107"/>
        <v/>
      </c>
      <c r="P650" s="6" t="str">
        <f>IF(D650="","",COUNTIF($O$2:O650,O650))</f>
        <v/>
      </c>
      <c r="Q650" s="7" t="str">
        <f t="shared" si="100"/>
        <v/>
      </c>
      <c r="R650" s="42" t="str">
        <f>IF(AND(P650=4,H650="M",NOT(L650="Unattached")),SUMIF(O$2:O650,O650,I$2:I650),"")</f>
        <v/>
      </c>
      <c r="S650" s="7" t="str">
        <f t="shared" si="101"/>
        <v/>
      </c>
      <c r="T650" s="42" t="str">
        <f>IF(AND(P650=3,H650="F",NOT(L650="Unattached")),SUMIF(O$2:O650,O650,I$2:I650),"")</f>
        <v/>
      </c>
      <c r="U650" s="8" t="str">
        <f t="shared" si="104"/>
        <v/>
      </c>
      <c r="V650" s="8" t="str">
        <f t="shared" si="108"/>
        <v/>
      </c>
      <c r="W650" s="40" t="str">
        <f t="shared" si="105"/>
        <v xml:space="preserve"> </v>
      </c>
      <c r="X650" s="40" t="str">
        <f>IF(H650="M",IF(P650&lt;&gt;4,"",VLOOKUP(CONCATENATE(O650," ",(P650-3)),$W$2:AA650,5,0)),IF(P650&lt;&gt;3,"",VLOOKUP(CONCATENATE(O650," ",(P650-2)),$W$2:AA650,5,0)))</f>
        <v/>
      </c>
      <c r="Y650" s="40" t="str">
        <f>IF(H650="M",IF(P650&lt;&gt;4,"",VLOOKUP(CONCATENATE(O650," ",(P650-2)),$W$2:AA650,5,0)),IF(P650&lt;&gt;3,"",VLOOKUP(CONCATENATE(O650," ",(P650-1)),$W$2:AA650,5,0)))</f>
        <v/>
      </c>
      <c r="Z650" s="40" t="str">
        <f>IF(H650="M",IF(P650&lt;&gt;4,"",VLOOKUP(CONCATENATE(O650," ",(P650-1)),$W$2:AA650,5,0)),IF(P650&lt;&gt;3,"",VLOOKUP(CONCATENATE(O650," ",(P650)),$W$2:AA650,5,0)))</f>
        <v/>
      </c>
      <c r="AA650" s="40" t="str">
        <f t="shared" si="109"/>
        <v/>
      </c>
    </row>
    <row r="651" spans="1:27" x14ac:dyDescent="0.3">
      <c r="A651" s="78" t="str">
        <f t="shared" si="102"/>
        <v/>
      </c>
      <c r="B651" s="78" t="str">
        <f t="shared" si="103"/>
        <v/>
      </c>
      <c r="C651" s="1">
        <v>650</v>
      </c>
      <c r="E651" s="73"/>
      <c r="F651" t="str">
        <f>IF(D651="","",VLOOKUP(D651,ENTRANTS!$A$1:$H$1000,2,0))</f>
        <v/>
      </c>
      <c r="G651" t="str">
        <f>IF(D651="","",VLOOKUP(D651,ENTRANTS!$A$1:$H$1000,3,0))</f>
        <v/>
      </c>
      <c r="H651" s="1" t="str">
        <f>IF(D651="","",LEFT(VLOOKUP(D651,ENTRANTS!$A$1:$H$1000,5,0),1))</f>
        <v/>
      </c>
      <c r="I651" s="1" t="str">
        <f>IF(D651="","",COUNTIF($H$2:H651,H651))</f>
        <v/>
      </c>
      <c r="J651" s="1" t="str">
        <f>IF(D651="","",VLOOKUP(D651,ENTRANTS!$A$1:$H$1000,4,0))</f>
        <v/>
      </c>
      <c r="K651" s="1" t="str">
        <f>IF(D651="","",COUNTIF($J$2:J651,J651))</f>
        <v/>
      </c>
      <c r="L651" t="str">
        <f>IF(D651="","",VLOOKUP(D651,ENTRANTS!$A$1:$H$1000,6,0))</f>
        <v/>
      </c>
      <c r="M651" s="99" t="str">
        <f t="shared" si="106"/>
        <v/>
      </c>
      <c r="N651" s="38"/>
      <c r="O651" s="5" t="str">
        <f t="shared" si="107"/>
        <v/>
      </c>
      <c r="P651" s="6" t="str">
        <f>IF(D651="","",COUNTIF($O$2:O651,O651))</f>
        <v/>
      </c>
      <c r="Q651" s="7" t="str">
        <f t="shared" si="100"/>
        <v/>
      </c>
      <c r="R651" s="42" t="str">
        <f>IF(AND(P651=4,H651="M",NOT(L651="Unattached")),SUMIF(O$2:O651,O651,I$2:I651),"")</f>
        <v/>
      </c>
      <c r="S651" s="7" t="str">
        <f t="shared" si="101"/>
        <v/>
      </c>
      <c r="T651" s="42" t="str">
        <f>IF(AND(P651=3,H651="F",NOT(L651="Unattached")),SUMIF(O$2:O651,O651,I$2:I651),"")</f>
        <v/>
      </c>
      <c r="U651" s="8" t="str">
        <f t="shared" si="104"/>
        <v/>
      </c>
      <c r="V651" s="8" t="str">
        <f t="shared" si="108"/>
        <v/>
      </c>
      <c r="W651" s="40" t="str">
        <f t="shared" si="105"/>
        <v xml:space="preserve"> </v>
      </c>
      <c r="X651" s="40" t="str">
        <f>IF(H651="M",IF(P651&lt;&gt;4,"",VLOOKUP(CONCATENATE(O651," ",(P651-3)),$W$2:AA651,5,0)),IF(P651&lt;&gt;3,"",VLOOKUP(CONCATENATE(O651," ",(P651-2)),$W$2:AA651,5,0)))</f>
        <v/>
      </c>
      <c r="Y651" s="40" t="str">
        <f>IF(H651="M",IF(P651&lt;&gt;4,"",VLOOKUP(CONCATENATE(O651," ",(P651-2)),$W$2:AA651,5,0)),IF(P651&lt;&gt;3,"",VLOOKUP(CONCATENATE(O651," ",(P651-1)),$W$2:AA651,5,0)))</f>
        <v/>
      </c>
      <c r="Z651" s="40" t="str">
        <f>IF(H651="M",IF(P651&lt;&gt;4,"",VLOOKUP(CONCATENATE(O651," ",(P651-1)),$W$2:AA651,5,0)),IF(P651&lt;&gt;3,"",VLOOKUP(CONCATENATE(O651," ",(P651)),$W$2:AA651,5,0)))</f>
        <v/>
      </c>
      <c r="AA651" s="40" t="str">
        <f t="shared" si="109"/>
        <v/>
      </c>
    </row>
    <row r="652" spans="1:27" x14ac:dyDescent="0.3">
      <c r="A652" s="78" t="str">
        <f t="shared" si="102"/>
        <v/>
      </c>
      <c r="B652" s="78" t="str">
        <f t="shared" si="103"/>
        <v/>
      </c>
      <c r="C652" s="1">
        <v>651</v>
      </c>
      <c r="E652" s="73"/>
      <c r="F652" t="str">
        <f>IF(D652="","",VLOOKUP(D652,ENTRANTS!$A$1:$H$1000,2,0))</f>
        <v/>
      </c>
      <c r="G652" t="str">
        <f>IF(D652="","",VLOOKUP(D652,ENTRANTS!$A$1:$H$1000,3,0))</f>
        <v/>
      </c>
      <c r="H652" s="1" t="str">
        <f>IF(D652="","",LEFT(VLOOKUP(D652,ENTRANTS!$A$1:$H$1000,5,0),1))</f>
        <v/>
      </c>
      <c r="I652" s="1" t="str">
        <f>IF(D652="","",COUNTIF($H$2:H652,H652))</f>
        <v/>
      </c>
      <c r="J652" s="1" t="str">
        <f>IF(D652="","",VLOOKUP(D652,ENTRANTS!$A$1:$H$1000,4,0))</f>
        <v/>
      </c>
      <c r="K652" s="1" t="str">
        <f>IF(D652="","",COUNTIF($J$2:J652,J652))</f>
        <v/>
      </c>
      <c r="L652" t="str">
        <f>IF(D652="","",VLOOKUP(D652,ENTRANTS!$A$1:$H$1000,6,0))</f>
        <v/>
      </c>
      <c r="M652" s="99" t="str">
        <f t="shared" si="106"/>
        <v/>
      </c>
      <c r="N652" s="38"/>
      <c r="O652" s="5" t="str">
        <f t="shared" si="107"/>
        <v/>
      </c>
      <c r="P652" s="6" t="str">
        <f>IF(D652="","",COUNTIF($O$2:O652,O652))</f>
        <v/>
      </c>
      <c r="Q652" s="7" t="str">
        <f t="shared" si="100"/>
        <v/>
      </c>
      <c r="R652" s="42" t="str">
        <f>IF(AND(P652=4,H652="M",NOT(L652="Unattached")),SUMIF(O$2:O652,O652,I$2:I652),"")</f>
        <v/>
      </c>
      <c r="S652" s="7" t="str">
        <f t="shared" si="101"/>
        <v/>
      </c>
      <c r="T652" s="42" t="str">
        <f>IF(AND(P652=3,H652="F",NOT(L652="Unattached")),SUMIF(O$2:O652,O652,I$2:I652),"")</f>
        <v/>
      </c>
      <c r="U652" s="8" t="str">
        <f t="shared" si="104"/>
        <v/>
      </c>
      <c r="V652" s="8" t="str">
        <f t="shared" si="108"/>
        <v/>
      </c>
      <c r="W652" s="40" t="str">
        <f t="shared" si="105"/>
        <v xml:space="preserve"> </v>
      </c>
      <c r="X652" s="40" t="str">
        <f>IF(H652="M",IF(P652&lt;&gt;4,"",VLOOKUP(CONCATENATE(O652," ",(P652-3)),$W$2:AA652,5,0)),IF(P652&lt;&gt;3,"",VLOOKUP(CONCATENATE(O652," ",(P652-2)),$W$2:AA652,5,0)))</f>
        <v/>
      </c>
      <c r="Y652" s="40" t="str">
        <f>IF(H652="M",IF(P652&lt;&gt;4,"",VLOOKUP(CONCATENATE(O652," ",(P652-2)),$W$2:AA652,5,0)),IF(P652&lt;&gt;3,"",VLOOKUP(CONCATENATE(O652," ",(P652-1)),$W$2:AA652,5,0)))</f>
        <v/>
      </c>
      <c r="Z652" s="40" t="str">
        <f>IF(H652="M",IF(P652&lt;&gt;4,"",VLOOKUP(CONCATENATE(O652," ",(P652-1)),$W$2:AA652,5,0)),IF(P652&lt;&gt;3,"",VLOOKUP(CONCATENATE(O652," ",(P652)),$W$2:AA652,5,0)))</f>
        <v/>
      </c>
      <c r="AA652" s="40" t="str">
        <f t="shared" si="109"/>
        <v/>
      </c>
    </row>
    <row r="653" spans="1:27" x14ac:dyDescent="0.3">
      <c r="A653" s="78" t="str">
        <f t="shared" si="102"/>
        <v/>
      </c>
      <c r="B653" s="78" t="str">
        <f t="shared" si="103"/>
        <v/>
      </c>
      <c r="C653" s="1">
        <v>652</v>
      </c>
      <c r="E653" s="73"/>
      <c r="F653" t="str">
        <f>IF(D653="","",VLOOKUP(D653,ENTRANTS!$A$1:$H$1000,2,0))</f>
        <v/>
      </c>
      <c r="G653" t="str">
        <f>IF(D653="","",VLOOKUP(D653,ENTRANTS!$A$1:$H$1000,3,0))</f>
        <v/>
      </c>
      <c r="H653" s="1" t="str">
        <f>IF(D653="","",LEFT(VLOOKUP(D653,ENTRANTS!$A$1:$H$1000,5,0),1))</f>
        <v/>
      </c>
      <c r="I653" s="1" t="str">
        <f>IF(D653="","",COUNTIF($H$2:H653,H653))</f>
        <v/>
      </c>
      <c r="J653" s="1" t="str">
        <f>IF(D653="","",VLOOKUP(D653,ENTRANTS!$A$1:$H$1000,4,0))</f>
        <v/>
      </c>
      <c r="K653" s="1" t="str">
        <f>IF(D653="","",COUNTIF($J$2:J653,J653))</f>
        <v/>
      </c>
      <c r="L653" t="str">
        <f>IF(D653="","",VLOOKUP(D653,ENTRANTS!$A$1:$H$1000,6,0))</f>
        <v/>
      </c>
      <c r="M653" s="99" t="str">
        <f t="shared" si="106"/>
        <v/>
      </c>
      <c r="N653" s="38"/>
      <c r="O653" s="5" t="str">
        <f t="shared" si="107"/>
        <v/>
      </c>
      <c r="P653" s="6" t="str">
        <f>IF(D653="","",COUNTIF($O$2:O653,O653))</f>
        <v/>
      </c>
      <c r="Q653" s="7" t="str">
        <f t="shared" si="100"/>
        <v/>
      </c>
      <c r="R653" s="42" t="str">
        <f>IF(AND(P653=4,H653="M",NOT(L653="Unattached")),SUMIF(O$2:O653,O653,I$2:I653),"")</f>
        <v/>
      </c>
      <c r="S653" s="7" t="str">
        <f t="shared" si="101"/>
        <v/>
      </c>
      <c r="T653" s="42" t="str">
        <f>IF(AND(P653=3,H653="F",NOT(L653="Unattached")),SUMIF(O$2:O653,O653,I$2:I653),"")</f>
        <v/>
      </c>
      <c r="U653" s="8" t="str">
        <f t="shared" si="104"/>
        <v/>
      </c>
      <c r="V653" s="8" t="str">
        <f t="shared" si="108"/>
        <v/>
      </c>
      <c r="W653" s="40" t="str">
        <f t="shared" si="105"/>
        <v xml:space="preserve"> </v>
      </c>
      <c r="X653" s="40" t="str">
        <f>IF(H653="M",IF(P653&lt;&gt;4,"",VLOOKUP(CONCATENATE(O653," ",(P653-3)),$W$2:AA653,5,0)),IF(P653&lt;&gt;3,"",VLOOKUP(CONCATENATE(O653," ",(P653-2)),$W$2:AA653,5,0)))</f>
        <v/>
      </c>
      <c r="Y653" s="40" t="str">
        <f>IF(H653="M",IF(P653&lt;&gt;4,"",VLOOKUP(CONCATENATE(O653," ",(P653-2)),$W$2:AA653,5,0)),IF(P653&lt;&gt;3,"",VLOOKUP(CONCATENATE(O653," ",(P653-1)),$W$2:AA653,5,0)))</f>
        <v/>
      </c>
      <c r="Z653" s="40" t="str">
        <f>IF(H653="M",IF(P653&lt;&gt;4,"",VLOOKUP(CONCATENATE(O653," ",(P653-1)),$W$2:AA653,5,0)),IF(P653&lt;&gt;3,"",VLOOKUP(CONCATENATE(O653," ",(P653)),$W$2:AA653,5,0)))</f>
        <v/>
      </c>
      <c r="AA653" s="40" t="str">
        <f t="shared" si="109"/>
        <v/>
      </c>
    </row>
    <row r="654" spans="1:27" x14ac:dyDescent="0.3">
      <c r="A654" s="78" t="str">
        <f t="shared" si="102"/>
        <v/>
      </c>
      <c r="B654" s="78" t="str">
        <f t="shared" si="103"/>
        <v/>
      </c>
      <c r="C654" s="1">
        <v>653</v>
      </c>
      <c r="E654" s="73"/>
      <c r="F654" t="str">
        <f>IF(D654="","",VLOOKUP(D654,ENTRANTS!$A$1:$H$1000,2,0))</f>
        <v/>
      </c>
      <c r="G654" t="str">
        <f>IF(D654="","",VLOOKUP(D654,ENTRANTS!$A$1:$H$1000,3,0))</f>
        <v/>
      </c>
      <c r="H654" s="1" t="str">
        <f>IF(D654="","",LEFT(VLOOKUP(D654,ENTRANTS!$A$1:$H$1000,5,0),1))</f>
        <v/>
      </c>
      <c r="I654" s="1" t="str">
        <f>IF(D654="","",COUNTIF($H$2:H654,H654))</f>
        <v/>
      </c>
      <c r="J654" s="1" t="str">
        <f>IF(D654="","",VLOOKUP(D654,ENTRANTS!$A$1:$H$1000,4,0))</f>
        <v/>
      </c>
      <c r="K654" s="1" t="str">
        <f>IF(D654="","",COUNTIF($J$2:J654,J654))</f>
        <v/>
      </c>
      <c r="L654" t="str">
        <f>IF(D654="","",VLOOKUP(D654,ENTRANTS!$A$1:$H$1000,6,0))</f>
        <v/>
      </c>
      <c r="M654" s="99" t="str">
        <f t="shared" si="106"/>
        <v/>
      </c>
      <c r="N654" s="38"/>
      <c r="O654" s="5" t="str">
        <f t="shared" si="107"/>
        <v/>
      </c>
      <c r="P654" s="6" t="str">
        <f>IF(D654="","",COUNTIF($O$2:O654,O654))</f>
        <v/>
      </c>
      <c r="Q654" s="7" t="str">
        <f t="shared" si="100"/>
        <v/>
      </c>
      <c r="R654" s="42" t="str">
        <f>IF(AND(P654=4,H654="M",NOT(L654="Unattached")),SUMIF(O$2:O654,O654,I$2:I654),"")</f>
        <v/>
      </c>
      <c r="S654" s="7" t="str">
        <f t="shared" si="101"/>
        <v/>
      </c>
      <c r="T654" s="42" t="str">
        <f>IF(AND(P654=3,H654="F",NOT(L654="Unattached")),SUMIF(O$2:O654,O654,I$2:I654),"")</f>
        <v/>
      </c>
      <c r="U654" s="8" t="str">
        <f t="shared" si="104"/>
        <v/>
      </c>
      <c r="V654" s="8" t="str">
        <f t="shared" si="108"/>
        <v/>
      </c>
      <c r="W654" s="40" t="str">
        <f t="shared" si="105"/>
        <v xml:space="preserve"> </v>
      </c>
      <c r="X654" s="40" t="str">
        <f>IF(H654="M",IF(P654&lt;&gt;4,"",VLOOKUP(CONCATENATE(O654," ",(P654-3)),$W$2:AA654,5,0)),IF(P654&lt;&gt;3,"",VLOOKUP(CONCATENATE(O654," ",(P654-2)),$W$2:AA654,5,0)))</f>
        <v/>
      </c>
      <c r="Y654" s="40" t="str">
        <f>IF(H654="M",IF(P654&lt;&gt;4,"",VLOOKUP(CONCATENATE(O654," ",(P654-2)),$W$2:AA654,5,0)),IF(P654&lt;&gt;3,"",VLOOKUP(CONCATENATE(O654," ",(P654-1)),$W$2:AA654,5,0)))</f>
        <v/>
      </c>
      <c r="Z654" s="40" t="str">
        <f>IF(H654="M",IF(P654&lt;&gt;4,"",VLOOKUP(CONCATENATE(O654," ",(P654-1)),$W$2:AA654,5,0)),IF(P654&lt;&gt;3,"",VLOOKUP(CONCATENATE(O654," ",(P654)),$W$2:AA654,5,0)))</f>
        <v/>
      </c>
      <c r="AA654" s="40" t="str">
        <f t="shared" si="109"/>
        <v/>
      </c>
    </row>
    <row r="655" spans="1:27" x14ac:dyDescent="0.3">
      <c r="A655" s="78" t="str">
        <f t="shared" si="102"/>
        <v/>
      </c>
      <c r="B655" s="78" t="str">
        <f t="shared" si="103"/>
        <v/>
      </c>
      <c r="C655" s="1">
        <v>654</v>
      </c>
      <c r="E655" s="73"/>
      <c r="F655" t="str">
        <f>IF(D655="","",VLOOKUP(D655,ENTRANTS!$A$1:$H$1000,2,0))</f>
        <v/>
      </c>
      <c r="G655" t="str">
        <f>IF(D655="","",VLOOKUP(D655,ENTRANTS!$A$1:$H$1000,3,0))</f>
        <v/>
      </c>
      <c r="H655" s="1" t="str">
        <f>IF(D655="","",LEFT(VLOOKUP(D655,ENTRANTS!$A$1:$H$1000,5,0),1))</f>
        <v/>
      </c>
      <c r="I655" s="1" t="str">
        <f>IF(D655="","",COUNTIF($H$2:H655,H655))</f>
        <v/>
      </c>
      <c r="J655" s="1" t="str">
        <f>IF(D655="","",VLOOKUP(D655,ENTRANTS!$A$1:$H$1000,4,0))</f>
        <v/>
      </c>
      <c r="K655" s="1" t="str">
        <f>IF(D655="","",COUNTIF($J$2:J655,J655))</f>
        <v/>
      </c>
      <c r="L655" t="str">
        <f>IF(D655="","",VLOOKUP(D655,ENTRANTS!$A$1:$H$1000,6,0))</f>
        <v/>
      </c>
      <c r="M655" s="99" t="str">
        <f t="shared" si="106"/>
        <v/>
      </c>
      <c r="N655" s="38"/>
      <c r="O655" s="5" t="str">
        <f t="shared" si="107"/>
        <v/>
      </c>
      <c r="P655" s="6" t="str">
        <f>IF(D655="","",COUNTIF($O$2:O655,O655))</f>
        <v/>
      </c>
      <c r="Q655" s="7" t="str">
        <f t="shared" si="100"/>
        <v/>
      </c>
      <c r="R655" s="42" t="str">
        <f>IF(AND(P655=4,H655="M",NOT(L655="Unattached")),SUMIF(O$2:O655,O655,I$2:I655),"")</f>
        <v/>
      </c>
      <c r="S655" s="7" t="str">
        <f t="shared" si="101"/>
        <v/>
      </c>
      <c r="T655" s="42" t="str">
        <f>IF(AND(P655=3,H655="F",NOT(L655="Unattached")),SUMIF(O$2:O655,O655,I$2:I655),"")</f>
        <v/>
      </c>
      <c r="U655" s="8" t="str">
        <f t="shared" si="104"/>
        <v/>
      </c>
      <c r="V655" s="8" t="str">
        <f t="shared" si="108"/>
        <v/>
      </c>
      <c r="W655" s="40" t="str">
        <f t="shared" si="105"/>
        <v xml:space="preserve"> </v>
      </c>
      <c r="X655" s="40" t="str">
        <f>IF(H655="M",IF(P655&lt;&gt;4,"",VLOOKUP(CONCATENATE(O655," ",(P655-3)),$W$2:AA655,5,0)),IF(P655&lt;&gt;3,"",VLOOKUP(CONCATENATE(O655," ",(P655-2)),$W$2:AA655,5,0)))</f>
        <v/>
      </c>
      <c r="Y655" s="40" t="str">
        <f>IF(H655="M",IF(P655&lt;&gt;4,"",VLOOKUP(CONCATENATE(O655," ",(P655-2)),$W$2:AA655,5,0)),IF(P655&lt;&gt;3,"",VLOOKUP(CONCATENATE(O655," ",(P655-1)),$W$2:AA655,5,0)))</f>
        <v/>
      </c>
      <c r="Z655" s="40" t="str">
        <f>IF(H655="M",IF(P655&lt;&gt;4,"",VLOOKUP(CONCATENATE(O655," ",(P655-1)),$W$2:AA655,5,0)),IF(P655&lt;&gt;3,"",VLOOKUP(CONCATENATE(O655," ",(P655)),$W$2:AA655,5,0)))</f>
        <v/>
      </c>
      <c r="AA655" s="40" t="str">
        <f t="shared" si="109"/>
        <v/>
      </c>
    </row>
    <row r="656" spans="1:27" x14ac:dyDescent="0.3">
      <c r="A656" s="78" t="str">
        <f t="shared" si="102"/>
        <v/>
      </c>
      <c r="B656" s="78" t="str">
        <f t="shared" si="103"/>
        <v/>
      </c>
      <c r="C656" s="1">
        <v>655</v>
      </c>
      <c r="E656" s="73"/>
      <c r="F656" t="str">
        <f>IF(D656="","",VLOOKUP(D656,ENTRANTS!$A$1:$H$1000,2,0))</f>
        <v/>
      </c>
      <c r="G656" t="str">
        <f>IF(D656="","",VLOOKUP(D656,ENTRANTS!$A$1:$H$1000,3,0))</f>
        <v/>
      </c>
      <c r="H656" s="1" t="str">
        <f>IF(D656="","",LEFT(VLOOKUP(D656,ENTRANTS!$A$1:$H$1000,5,0),1))</f>
        <v/>
      </c>
      <c r="I656" s="1" t="str">
        <f>IF(D656="","",COUNTIF($H$2:H656,H656))</f>
        <v/>
      </c>
      <c r="J656" s="1" t="str">
        <f>IF(D656="","",VLOOKUP(D656,ENTRANTS!$A$1:$H$1000,4,0))</f>
        <v/>
      </c>
      <c r="K656" s="1" t="str">
        <f>IF(D656="","",COUNTIF($J$2:J656,J656))</f>
        <v/>
      </c>
      <c r="L656" t="str">
        <f>IF(D656="","",VLOOKUP(D656,ENTRANTS!$A$1:$H$1000,6,0))</f>
        <v/>
      </c>
      <c r="M656" s="99" t="str">
        <f t="shared" si="106"/>
        <v/>
      </c>
      <c r="N656" s="38"/>
      <c r="O656" s="5" t="str">
        <f t="shared" si="107"/>
        <v/>
      </c>
      <c r="P656" s="6" t="str">
        <f>IF(D656="","",COUNTIF($O$2:O656,O656))</f>
        <v/>
      </c>
      <c r="Q656" s="7" t="str">
        <f t="shared" si="100"/>
        <v/>
      </c>
      <c r="R656" s="42" t="str">
        <f>IF(AND(P656=4,H656="M",NOT(L656="Unattached")),SUMIF(O$2:O656,O656,I$2:I656),"")</f>
        <v/>
      </c>
      <c r="S656" s="7" t="str">
        <f t="shared" si="101"/>
        <v/>
      </c>
      <c r="T656" s="42" t="str">
        <f>IF(AND(P656=3,H656="F",NOT(L656="Unattached")),SUMIF(O$2:O656,O656,I$2:I656),"")</f>
        <v/>
      </c>
      <c r="U656" s="8" t="str">
        <f t="shared" si="104"/>
        <v/>
      </c>
      <c r="V656" s="8" t="str">
        <f t="shared" si="108"/>
        <v/>
      </c>
      <c r="W656" s="40" t="str">
        <f t="shared" si="105"/>
        <v xml:space="preserve"> </v>
      </c>
      <c r="X656" s="40" t="str">
        <f>IF(H656="M",IF(P656&lt;&gt;4,"",VLOOKUP(CONCATENATE(O656," ",(P656-3)),$W$2:AA656,5,0)),IF(P656&lt;&gt;3,"",VLOOKUP(CONCATENATE(O656," ",(P656-2)),$W$2:AA656,5,0)))</f>
        <v/>
      </c>
      <c r="Y656" s="40" t="str">
        <f>IF(H656="M",IF(P656&lt;&gt;4,"",VLOOKUP(CONCATENATE(O656," ",(P656-2)),$W$2:AA656,5,0)),IF(P656&lt;&gt;3,"",VLOOKUP(CONCATENATE(O656," ",(P656-1)),$W$2:AA656,5,0)))</f>
        <v/>
      </c>
      <c r="Z656" s="40" t="str">
        <f>IF(H656="M",IF(P656&lt;&gt;4,"",VLOOKUP(CONCATENATE(O656," ",(P656-1)),$W$2:AA656,5,0)),IF(P656&lt;&gt;3,"",VLOOKUP(CONCATENATE(O656," ",(P656)),$W$2:AA656,5,0)))</f>
        <v/>
      </c>
      <c r="AA656" s="40" t="str">
        <f t="shared" si="109"/>
        <v/>
      </c>
    </row>
    <row r="657" spans="1:27" x14ac:dyDescent="0.3">
      <c r="A657" s="78" t="str">
        <f t="shared" si="102"/>
        <v/>
      </c>
      <c r="B657" s="78" t="str">
        <f t="shared" si="103"/>
        <v/>
      </c>
      <c r="C657" s="1">
        <v>656</v>
      </c>
      <c r="E657" s="73"/>
      <c r="F657" t="str">
        <f>IF(D657="","",VLOOKUP(D657,ENTRANTS!$A$1:$H$1000,2,0))</f>
        <v/>
      </c>
      <c r="G657" t="str">
        <f>IF(D657="","",VLOOKUP(D657,ENTRANTS!$A$1:$H$1000,3,0))</f>
        <v/>
      </c>
      <c r="H657" s="1" t="str">
        <f>IF(D657="","",LEFT(VLOOKUP(D657,ENTRANTS!$A$1:$H$1000,5,0),1))</f>
        <v/>
      </c>
      <c r="I657" s="1" t="str">
        <f>IF(D657="","",COUNTIF($H$2:H657,H657))</f>
        <v/>
      </c>
      <c r="J657" s="1" t="str">
        <f>IF(D657="","",VLOOKUP(D657,ENTRANTS!$A$1:$H$1000,4,0))</f>
        <v/>
      </c>
      <c r="K657" s="1" t="str">
        <f>IF(D657="","",COUNTIF($J$2:J657,J657))</f>
        <v/>
      </c>
      <c r="L657" t="str">
        <f>IF(D657="","",VLOOKUP(D657,ENTRANTS!$A$1:$H$1000,6,0))</f>
        <v/>
      </c>
      <c r="M657" s="99" t="str">
        <f t="shared" si="106"/>
        <v/>
      </c>
      <c r="N657" s="38"/>
      <c r="O657" s="5" t="str">
        <f t="shared" si="107"/>
        <v/>
      </c>
      <c r="P657" s="6" t="str">
        <f>IF(D657="","",COUNTIF($O$2:O657,O657))</f>
        <v/>
      </c>
      <c r="Q657" s="7" t="str">
        <f t="shared" si="100"/>
        <v/>
      </c>
      <c r="R657" s="42" t="str">
        <f>IF(AND(P657=4,H657="M",NOT(L657="Unattached")),SUMIF(O$2:O657,O657,I$2:I657),"")</f>
        <v/>
      </c>
      <c r="S657" s="7" t="str">
        <f t="shared" si="101"/>
        <v/>
      </c>
      <c r="T657" s="42" t="str">
        <f>IF(AND(P657=3,H657="F",NOT(L657="Unattached")),SUMIF(O$2:O657,O657,I$2:I657),"")</f>
        <v/>
      </c>
      <c r="U657" s="8" t="str">
        <f t="shared" si="104"/>
        <v/>
      </c>
      <c r="V657" s="8" t="str">
        <f t="shared" si="108"/>
        <v/>
      </c>
      <c r="W657" s="40" t="str">
        <f t="shared" si="105"/>
        <v xml:space="preserve"> </v>
      </c>
      <c r="X657" s="40" t="str">
        <f>IF(H657="M",IF(P657&lt;&gt;4,"",VLOOKUP(CONCATENATE(O657," ",(P657-3)),$W$2:AA657,5,0)),IF(P657&lt;&gt;3,"",VLOOKUP(CONCATENATE(O657," ",(P657-2)),$W$2:AA657,5,0)))</f>
        <v/>
      </c>
      <c r="Y657" s="40" t="str">
        <f>IF(H657="M",IF(P657&lt;&gt;4,"",VLOOKUP(CONCATENATE(O657," ",(P657-2)),$W$2:AA657,5,0)),IF(P657&lt;&gt;3,"",VLOOKUP(CONCATENATE(O657," ",(P657-1)),$W$2:AA657,5,0)))</f>
        <v/>
      </c>
      <c r="Z657" s="40" t="str">
        <f>IF(H657="M",IF(P657&lt;&gt;4,"",VLOOKUP(CONCATENATE(O657," ",(P657-1)),$W$2:AA657,5,0)),IF(P657&lt;&gt;3,"",VLOOKUP(CONCATENATE(O657," ",(P657)),$W$2:AA657,5,0)))</f>
        <v/>
      </c>
      <c r="AA657" s="40" t="str">
        <f t="shared" si="109"/>
        <v/>
      </c>
    </row>
    <row r="658" spans="1:27" x14ac:dyDescent="0.3">
      <c r="A658" s="78" t="str">
        <f t="shared" si="102"/>
        <v/>
      </c>
      <c r="B658" s="78" t="str">
        <f t="shared" si="103"/>
        <v/>
      </c>
      <c r="C658" s="1">
        <v>657</v>
      </c>
      <c r="E658" s="73"/>
      <c r="F658" t="str">
        <f>IF(D658="","",VLOOKUP(D658,ENTRANTS!$A$1:$H$1000,2,0))</f>
        <v/>
      </c>
      <c r="G658" t="str">
        <f>IF(D658="","",VLOOKUP(D658,ENTRANTS!$A$1:$H$1000,3,0))</f>
        <v/>
      </c>
      <c r="H658" s="1" t="str">
        <f>IF(D658="","",LEFT(VLOOKUP(D658,ENTRANTS!$A$1:$H$1000,5,0),1))</f>
        <v/>
      </c>
      <c r="I658" s="1" t="str">
        <f>IF(D658="","",COUNTIF($H$2:H658,H658))</f>
        <v/>
      </c>
      <c r="J658" s="1" t="str">
        <f>IF(D658="","",VLOOKUP(D658,ENTRANTS!$A$1:$H$1000,4,0))</f>
        <v/>
      </c>
      <c r="K658" s="1" t="str">
        <f>IF(D658="","",COUNTIF($J$2:J658,J658))</f>
        <v/>
      </c>
      <c r="L658" t="str">
        <f>IF(D658="","",VLOOKUP(D658,ENTRANTS!$A$1:$H$1000,6,0))</f>
        <v/>
      </c>
      <c r="M658" s="99" t="str">
        <f t="shared" si="106"/>
        <v/>
      </c>
      <c r="N658" s="38"/>
      <c r="O658" s="5" t="str">
        <f t="shared" si="107"/>
        <v/>
      </c>
      <c r="P658" s="6" t="str">
        <f>IF(D658="","",COUNTIF($O$2:O658,O658))</f>
        <v/>
      </c>
      <c r="Q658" s="7" t="str">
        <f t="shared" si="100"/>
        <v/>
      </c>
      <c r="R658" s="42" t="str">
        <f>IF(AND(P658=4,H658="M",NOT(L658="Unattached")),SUMIF(O$2:O658,O658,I$2:I658),"")</f>
        <v/>
      </c>
      <c r="S658" s="7" t="str">
        <f t="shared" si="101"/>
        <v/>
      </c>
      <c r="T658" s="42" t="str">
        <f>IF(AND(P658=3,H658="F",NOT(L658="Unattached")),SUMIF(O$2:O658,O658,I$2:I658),"")</f>
        <v/>
      </c>
      <c r="U658" s="8" t="str">
        <f t="shared" si="104"/>
        <v/>
      </c>
      <c r="V658" s="8" t="str">
        <f t="shared" si="108"/>
        <v/>
      </c>
      <c r="W658" s="40" t="str">
        <f t="shared" si="105"/>
        <v xml:space="preserve"> </v>
      </c>
      <c r="X658" s="40" t="str">
        <f>IF(H658="M",IF(P658&lt;&gt;4,"",VLOOKUP(CONCATENATE(O658," ",(P658-3)),$W$2:AA658,5,0)),IF(P658&lt;&gt;3,"",VLOOKUP(CONCATENATE(O658," ",(P658-2)),$W$2:AA658,5,0)))</f>
        <v/>
      </c>
      <c r="Y658" s="40" t="str">
        <f>IF(H658="M",IF(P658&lt;&gt;4,"",VLOOKUP(CONCATENATE(O658," ",(P658-2)),$W$2:AA658,5,0)),IF(P658&lt;&gt;3,"",VLOOKUP(CONCATENATE(O658," ",(P658-1)),$W$2:AA658,5,0)))</f>
        <v/>
      </c>
      <c r="Z658" s="40" t="str">
        <f>IF(H658="M",IF(P658&lt;&gt;4,"",VLOOKUP(CONCATENATE(O658," ",(P658-1)),$W$2:AA658,5,0)),IF(P658&lt;&gt;3,"",VLOOKUP(CONCATENATE(O658," ",(P658)),$W$2:AA658,5,0)))</f>
        <v/>
      </c>
      <c r="AA658" s="40" t="str">
        <f t="shared" si="109"/>
        <v/>
      </c>
    </row>
    <row r="659" spans="1:27" x14ac:dyDescent="0.3">
      <c r="A659" s="78" t="str">
        <f t="shared" si="102"/>
        <v/>
      </c>
      <c r="B659" s="78" t="str">
        <f t="shared" si="103"/>
        <v/>
      </c>
      <c r="C659" s="1">
        <v>658</v>
      </c>
      <c r="E659" s="73"/>
      <c r="F659" t="str">
        <f>IF(D659="","",VLOOKUP(D659,ENTRANTS!$A$1:$H$1000,2,0))</f>
        <v/>
      </c>
      <c r="G659" t="str">
        <f>IF(D659="","",VLOOKUP(D659,ENTRANTS!$A$1:$H$1000,3,0))</f>
        <v/>
      </c>
      <c r="H659" s="1" t="str">
        <f>IF(D659="","",LEFT(VLOOKUP(D659,ENTRANTS!$A$1:$H$1000,5,0),1))</f>
        <v/>
      </c>
      <c r="I659" s="1" t="str">
        <f>IF(D659="","",COUNTIF($H$2:H659,H659))</f>
        <v/>
      </c>
      <c r="J659" s="1" t="str">
        <f>IF(D659="","",VLOOKUP(D659,ENTRANTS!$A$1:$H$1000,4,0))</f>
        <v/>
      </c>
      <c r="K659" s="1" t="str">
        <f>IF(D659="","",COUNTIF($J$2:J659,J659))</f>
        <v/>
      </c>
      <c r="L659" t="str">
        <f>IF(D659="","",VLOOKUP(D659,ENTRANTS!$A$1:$H$1000,6,0))</f>
        <v/>
      </c>
      <c r="M659" s="99" t="str">
        <f t="shared" si="106"/>
        <v/>
      </c>
      <c r="N659" s="38"/>
      <c r="O659" s="5" t="str">
        <f t="shared" si="107"/>
        <v/>
      </c>
      <c r="P659" s="6" t="str">
        <f>IF(D659="","",COUNTIF($O$2:O659,O659))</f>
        <v/>
      </c>
      <c r="Q659" s="7" t="str">
        <f t="shared" si="100"/>
        <v/>
      </c>
      <c r="R659" s="42" t="str">
        <f>IF(AND(P659=4,H659="M",NOT(L659="Unattached")),SUMIF(O$2:O659,O659,I$2:I659),"")</f>
        <v/>
      </c>
      <c r="S659" s="7" t="str">
        <f t="shared" si="101"/>
        <v/>
      </c>
      <c r="T659" s="42" t="str">
        <f>IF(AND(P659=3,H659="F",NOT(L659="Unattached")),SUMIF(O$2:O659,O659,I$2:I659),"")</f>
        <v/>
      </c>
      <c r="U659" s="8" t="str">
        <f t="shared" si="104"/>
        <v/>
      </c>
      <c r="V659" s="8" t="str">
        <f t="shared" si="108"/>
        <v/>
      </c>
      <c r="W659" s="40" t="str">
        <f t="shared" si="105"/>
        <v xml:space="preserve"> </v>
      </c>
      <c r="X659" s="40" t="str">
        <f>IF(H659="M",IF(P659&lt;&gt;4,"",VLOOKUP(CONCATENATE(O659," ",(P659-3)),$W$2:AA659,5,0)),IF(P659&lt;&gt;3,"",VLOOKUP(CONCATENATE(O659," ",(P659-2)),$W$2:AA659,5,0)))</f>
        <v/>
      </c>
      <c r="Y659" s="40" t="str">
        <f>IF(H659="M",IF(P659&lt;&gt;4,"",VLOOKUP(CONCATENATE(O659," ",(P659-2)),$W$2:AA659,5,0)),IF(P659&lt;&gt;3,"",VLOOKUP(CONCATENATE(O659," ",(P659-1)),$W$2:AA659,5,0)))</f>
        <v/>
      </c>
      <c r="Z659" s="40" t="str">
        <f>IF(H659="M",IF(P659&lt;&gt;4,"",VLOOKUP(CONCATENATE(O659," ",(P659-1)),$W$2:AA659,5,0)),IF(P659&lt;&gt;3,"",VLOOKUP(CONCATENATE(O659," ",(P659)),$W$2:AA659,5,0)))</f>
        <v/>
      </c>
      <c r="AA659" s="40" t="str">
        <f t="shared" si="109"/>
        <v/>
      </c>
    </row>
    <row r="660" spans="1:27" x14ac:dyDescent="0.3">
      <c r="A660" s="78" t="str">
        <f t="shared" si="102"/>
        <v/>
      </c>
      <c r="B660" s="78" t="str">
        <f t="shared" si="103"/>
        <v/>
      </c>
      <c r="C660" s="1">
        <v>659</v>
      </c>
      <c r="E660" s="73"/>
      <c r="F660" t="str">
        <f>IF(D660="","",VLOOKUP(D660,ENTRANTS!$A$1:$H$1000,2,0))</f>
        <v/>
      </c>
      <c r="G660" t="str">
        <f>IF(D660="","",VLOOKUP(D660,ENTRANTS!$A$1:$H$1000,3,0))</f>
        <v/>
      </c>
      <c r="H660" s="1" t="str">
        <f>IF(D660="","",LEFT(VLOOKUP(D660,ENTRANTS!$A$1:$H$1000,5,0),1))</f>
        <v/>
      </c>
      <c r="I660" s="1" t="str">
        <f>IF(D660="","",COUNTIF($H$2:H660,H660))</f>
        <v/>
      </c>
      <c r="J660" s="1" t="str">
        <f>IF(D660="","",VLOOKUP(D660,ENTRANTS!$A$1:$H$1000,4,0))</f>
        <v/>
      </c>
      <c r="K660" s="1" t="str">
        <f>IF(D660="","",COUNTIF($J$2:J660,J660))</f>
        <v/>
      </c>
      <c r="L660" t="str">
        <f>IF(D660="","",VLOOKUP(D660,ENTRANTS!$A$1:$H$1000,6,0))</f>
        <v/>
      </c>
      <c r="M660" s="99" t="str">
        <f t="shared" si="106"/>
        <v/>
      </c>
      <c r="N660" s="38"/>
      <c r="O660" s="5" t="str">
        <f t="shared" si="107"/>
        <v/>
      </c>
      <c r="P660" s="6" t="str">
        <f>IF(D660="","",COUNTIF($O$2:O660,O660))</f>
        <v/>
      </c>
      <c r="Q660" s="7" t="str">
        <f t="shared" si="100"/>
        <v/>
      </c>
      <c r="R660" s="42" t="str">
        <f>IF(AND(P660=4,H660="M",NOT(L660="Unattached")),SUMIF(O$2:O660,O660,I$2:I660),"")</f>
        <v/>
      </c>
      <c r="S660" s="7" t="str">
        <f t="shared" si="101"/>
        <v/>
      </c>
      <c r="T660" s="42" t="str">
        <f>IF(AND(P660=3,H660="F",NOT(L660="Unattached")),SUMIF(O$2:O660,O660,I$2:I660),"")</f>
        <v/>
      </c>
      <c r="U660" s="8" t="str">
        <f t="shared" si="104"/>
        <v/>
      </c>
      <c r="V660" s="8" t="str">
        <f t="shared" si="108"/>
        <v/>
      </c>
      <c r="W660" s="40" t="str">
        <f t="shared" si="105"/>
        <v xml:space="preserve"> </v>
      </c>
      <c r="X660" s="40" t="str">
        <f>IF(H660="M",IF(P660&lt;&gt;4,"",VLOOKUP(CONCATENATE(O660," ",(P660-3)),$W$2:AA660,5,0)),IF(P660&lt;&gt;3,"",VLOOKUP(CONCATENATE(O660," ",(P660-2)),$W$2:AA660,5,0)))</f>
        <v/>
      </c>
      <c r="Y660" s="40" t="str">
        <f>IF(H660="M",IF(P660&lt;&gt;4,"",VLOOKUP(CONCATENATE(O660," ",(P660-2)),$W$2:AA660,5,0)),IF(P660&lt;&gt;3,"",VLOOKUP(CONCATENATE(O660," ",(P660-1)),$W$2:AA660,5,0)))</f>
        <v/>
      </c>
      <c r="Z660" s="40" t="str">
        <f>IF(H660="M",IF(P660&lt;&gt;4,"",VLOOKUP(CONCATENATE(O660," ",(P660-1)),$W$2:AA660,5,0)),IF(P660&lt;&gt;3,"",VLOOKUP(CONCATENATE(O660," ",(P660)),$W$2:AA660,5,0)))</f>
        <v/>
      </c>
      <c r="AA660" s="40" t="str">
        <f t="shared" si="109"/>
        <v/>
      </c>
    </row>
    <row r="661" spans="1:27" x14ac:dyDescent="0.3">
      <c r="A661" s="78" t="str">
        <f t="shared" si="102"/>
        <v/>
      </c>
      <c r="B661" s="78" t="str">
        <f t="shared" si="103"/>
        <v/>
      </c>
      <c r="C661" s="1">
        <v>660</v>
      </c>
      <c r="E661" s="73"/>
      <c r="F661" t="str">
        <f>IF(D661="","",VLOOKUP(D661,ENTRANTS!$A$1:$H$1000,2,0))</f>
        <v/>
      </c>
      <c r="G661" t="str">
        <f>IF(D661="","",VLOOKUP(D661,ENTRANTS!$A$1:$H$1000,3,0))</f>
        <v/>
      </c>
      <c r="H661" s="1" t="str">
        <f>IF(D661="","",LEFT(VLOOKUP(D661,ENTRANTS!$A$1:$H$1000,5,0),1))</f>
        <v/>
      </c>
      <c r="I661" s="1" t="str">
        <f>IF(D661="","",COUNTIF($H$2:H661,H661))</f>
        <v/>
      </c>
      <c r="J661" s="1" t="str">
        <f>IF(D661="","",VLOOKUP(D661,ENTRANTS!$A$1:$H$1000,4,0))</f>
        <v/>
      </c>
      <c r="K661" s="1" t="str">
        <f>IF(D661="","",COUNTIF($J$2:J661,J661))</f>
        <v/>
      </c>
      <c r="L661" t="str">
        <f>IF(D661="","",VLOOKUP(D661,ENTRANTS!$A$1:$H$1000,6,0))</f>
        <v/>
      </c>
      <c r="M661" s="99" t="str">
        <f t="shared" si="106"/>
        <v/>
      </c>
      <c r="N661" s="38"/>
      <c r="O661" s="5" t="str">
        <f t="shared" si="107"/>
        <v/>
      </c>
      <c r="P661" s="6" t="str">
        <f>IF(D661="","",COUNTIF($O$2:O661,O661))</f>
        <v/>
      </c>
      <c r="Q661" s="7" t="str">
        <f t="shared" si="100"/>
        <v/>
      </c>
      <c r="R661" s="42" t="str">
        <f>IF(AND(P661=4,H661="M",NOT(L661="Unattached")),SUMIF(O$2:O661,O661,I$2:I661),"")</f>
        <v/>
      </c>
      <c r="S661" s="7" t="str">
        <f t="shared" si="101"/>
        <v/>
      </c>
      <c r="T661" s="42" t="str">
        <f>IF(AND(P661=3,H661="F",NOT(L661="Unattached")),SUMIF(O$2:O661,O661,I$2:I661),"")</f>
        <v/>
      </c>
      <c r="U661" s="8" t="str">
        <f t="shared" si="104"/>
        <v/>
      </c>
      <c r="V661" s="8" t="str">
        <f t="shared" si="108"/>
        <v/>
      </c>
      <c r="W661" s="40" t="str">
        <f t="shared" si="105"/>
        <v xml:space="preserve"> </v>
      </c>
      <c r="X661" s="40" t="str">
        <f>IF(H661="M",IF(P661&lt;&gt;4,"",VLOOKUP(CONCATENATE(O661," ",(P661-3)),$W$2:AA661,5,0)),IF(P661&lt;&gt;3,"",VLOOKUP(CONCATENATE(O661," ",(P661-2)),$W$2:AA661,5,0)))</f>
        <v/>
      </c>
      <c r="Y661" s="40" t="str">
        <f>IF(H661="M",IF(P661&lt;&gt;4,"",VLOOKUP(CONCATENATE(O661," ",(P661-2)),$W$2:AA661,5,0)),IF(P661&lt;&gt;3,"",VLOOKUP(CONCATENATE(O661," ",(P661-1)),$W$2:AA661,5,0)))</f>
        <v/>
      </c>
      <c r="Z661" s="40" t="str">
        <f>IF(H661="M",IF(P661&lt;&gt;4,"",VLOOKUP(CONCATENATE(O661," ",(P661-1)),$W$2:AA661,5,0)),IF(P661&lt;&gt;3,"",VLOOKUP(CONCATENATE(O661," ",(P661)),$W$2:AA661,5,0)))</f>
        <v/>
      </c>
      <c r="AA661" s="40" t="str">
        <f t="shared" si="109"/>
        <v/>
      </c>
    </row>
    <row r="662" spans="1:27" x14ac:dyDescent="0.3">
      <c r="A662" s="78" t="str">
        <f t="shared" si="102"/>
        <v/>
      </c>
      <c r="B662" s="78" t="str">
        <f t="shared" si="103"/>
        <v/>
      </c>
      <c r="C662" s="1">
        <v>661</v>
      </c>
      <c r="E662" s="73"/>
      <c r="F662" t="str">
        <f>IF(D662="","",VLOOKUP(D662,ENTRANTS!$A$1:$H$1000,2,0))</f>
        <v/>
      </c>
      <c r="G662" t="str">
        <f>IF(D662="","",VLOOKUP(D662,ENTRANTS!$A$1:$H$1000,3,0))</f>
        <v/>
      </c>
      <c r="H662" s="1" t="str">
        <f>IF(D662="","",LEFT(VLOOKUP(D662,ENTRANTS!$A$1:$H$1000,5,0),1))</f>
        <v/>
      </c>
      <c r="I662" s="1" t="str">
        <f>IF(D662="","",COUNTIF($H$2:H662,H662))</f>
        <v/>
      </c>
      <c r="J662" s="1" t="str">
        <f>IF(D662="","",VLOOKUP(D662,ENTRANTS!$A$1:$H$1000,4,0))</f>
        <v/>
      </c>
      <c r="K662" s="1" t="str">
        <f>IF(D662="","",COUNTIF($J$2:J662,J662))</f>
        <v/>
      </c>
      <c r="L662" t="str">
        <f>IF(D662="","",VLOOKUP(D662,ENTRANTS!$A$1:$H$1000,6,0))</f>
        <v/>
      </c>
      <c r="M662" s="99" t="str">
        <f t="shared" si="106"/>
        <v/>
      </c>
      <c r="N662" s="38"/>
      <c r="O662" s="5" t="str">
        <f t="shared" si="107"/>
        <v/>
      </c>
      <c r="P662" s="6" t="str">
        <f>IF(D662="","",COUNTIF($O$2:O662,O662))</f>
        <v/>
      </c>
      <c r="Q662" s="7" t="str">
        <f t="shared" ref="Q662:Q725" si="110">IF(R662="","",RANK(R662,$R$2:$R$1000,1))</f>
        <v/>
      </c>
      <c r="R662" s="42" t="str">
        <f>IF(AND(P662=4,H662="M",NOT(L662="Unattached")),SUMIF(O$2:O662,O662,I$2:I662),"")</f>
        <v/>
      </c>
      <c r="S662" s="7" t="str">
        <f t="shared" ref="S662:S725" si="111">IF(T662="","",RANK(T662,$T$2:$T$1000,1))</f>
        <v/>
      </c>
      <c r="T662" s="42" t="str">
        <f>IF(AND(P662=3,H662="F",NOT(L662="Unattached")),SUMIF(O$2:O662,O662,I$2:I662),"")</f>
        <v/>
      </c>
      <c r="U662" s="8" t="str">
        <f t="shared" si="104"/>
        <v/>
      </c>
      <c r="V662" s="8" t="str">
        <f t="shared" si="108"/>
        <v/>
      </c>
      <c r="W662" s="40" t="str">
        <f t="shared" si="105"/>
        <v xml:space="preserve"> </v>
      </c>
      <c r="X662" s="40" t="str">
        <f>IF(H662="M",IF(P662&lt;&gt;4,"",VLOOKUP(CONCATENATE(O662," ",(P662-3)),$W$2:AA662,5,0)),IF(P662&lt;&gt;3,"",VLOOKUP(CONCATENATE(O662," ",(P662-2)),$W$2:AA662,5,0)))</f>
        <v/>
      </c>
      <c r="Y662" s="40" t="str">
        <f>IF(H662="M",IF(P662&lt;&gt;4,"",VLOOKUP(CONCATENATE(O662," ",(P662-2)),$W$2:AA662,5,0)),IF(P662&lt;&gt;3,"",VLOOKUP(CONCATENATE(O662," ",(P662-1)),$W$2:AA662,5,0)))</f>
        <v/>
      </c>
      <c r="Z662" s="40" t="str">
        <f>IF(H662="M",IF(P662&lt;&gt;4,"",VLOOKUP(CONCATENATE(O662," ",(P662-1)),$W$2:AA662,5,0)),IF(P662&lt;&gt;3,"",VLOOKUP(CONCATENATE(O662," ",(P662)),$W$2:AA662,5,0)))</f>
        <v/>
      </c>
      <c r="AA662" s="40" t="str">
        <f t="shared" si="109"/>
        <v/>
      </c>
    </row>
    <row r="663" spans="1:27" x14ac:dyDescent="0.3">
      <c r="A663" s="78" t="str">
        <f t="shared" si="102"/>
        <v/>
      </c>
      <c r="B663" s="78" t="str">
        <f t="shared" si="103"/>
        <v/>
      </c>
      <c r="C663" s="1">
        <v>662</v>
      </c>
      <c r="E663" s="73"/>
      <c r="F663" t="str">
        <f>IF(D663="","",VLOOKUP(D663,ENTRANTS!$A$1:$H$1000,2,0))</f>
        <v/>
      </c>
      <c r="G663" t="str">
        <f>IF(D663="","",VLOOKUP(D663,ENTRANTS!$A$1:$H$1000,3,0))</f>
        <v/>
      </c>
      <c r="H663" s="1" t="str">
        <f>IF(D663="","",LEFT(VLOOKUP(D663,ENTRANTS!$A$1:$H$1000,5,0),1))</f>
        <v/>
      </c>
      <c r="I663" s="1" t="str">
        <f>IF(D663="","",COUNTIF($H$2:H663,H663))</f>
        <v/>
      </c>
      <c r="J663" s="1" t="str">
        <f>IF(D663="","",VLOOKUP(D663,ENTRANTS!$A$1:$H$1000,4,0))</f>
        <v/>
      </c>
      <c r="K663" s="1" t="str">
        <f>IF(D663="","",COUNTIF($J$2:J663,J663))</f>
        <v/>
      </c>
      <c r="L663" t="str">
        <f>IF(D663="","",VLOOKUP(D663,ENTRANTS!$A$1:$H$1000,6,0))</f>
        <v/>
      </c>
      <c r="M663" s="99" t="str">
        <f t="shared" si="106"/>
        <v/>
      </c>
      <c r="N663" s="38"/>
      <c r="O663" s="5" t="str">
        <f t="shared" si="107"/>
        <v/>
      </c>
      <c r="P663" s="6" t="str">
        <f>IF(D663="","",COUNTIF($O$2:O663,O663))</f>
        <v/>
      </c>
      <c r="Q663" s="7" t="str">
        <f t="shared" si="110"/>
        <v/>
      </c>
      <c r="R663" s="42" t="str">
        <f>IF(AND(P663=4,H663="M",NOT(L663="Unattached")),SUMIF(O$2:O663,O663,I$2:I663),"")</f>
        <v/>
      </c>
      <c r="S663" s="7" t="str">
        <f t="shared" si="111"/>
        <v/>
      </c>
      <c r="T663" s="42" t="str">
        <f>IF(AND(P663=3,H663="F",NOT(L663="Unattached")),SUMIF(O$2:O663,O663,I$2:I663),"")</f>
        <v/>
      </c>
      <c r="U663" s="8" t="str">
        <f t="shared" si="104"/>
        <v/>
      </c>
      <c r="V663" s="8" t="str">
        <f t="shared" si="108"/>
        <v/>
      </c>
      <c r="W663" s="40" t="str">
        <f t="shared" si="105"/>
        <v xml:space="preserve"> </v>
      </c>
      <c r="X663" s="40" t="str">
        <f>IF(H663="M",IF(P663&lt;&gt;4,"",VLOOKUP(CONCATENATE(O663," ",(P663-3)),$W$2:AA663,5,0)),IF(P663&lt;&gt;3,"",VLOOKUP(CONCATENATE(O663," ",(P663-2)),$W$2:AA663,5,0)))</f>
        <v/>
      </c>
      <c r="Y663" s="40" t="str">
        <f>IF(H663="M",IF(P663&lt;&gt;4,"",VLOOKUP(CONCATENATE(O663," ",(P663-2)),$W$2:AA663,5,0)),IF(P663&lt;&gt;3,"",VLOOKUP(CONCATENATE(O663," ",(P663-1)),$W$2:AA663,5,0)))</f>
        <v/>
      </c>
      <c r="Z663" s="40" t="str">
        <f>IF(H663="M",IF(P663&lt;&gt;4,"",VLOOKUP(CONCATENATE(O663," ",(P663-1)),$W$2:AA663,5,0)),IF(P663&lt;&gt;3,"",VLOOKUP(CONCATENATE(O663," ",(P663)),$W$2:AA663,5,0)))</f>
        <v/>
      </c>
      <c r="AA663" s="40" t="str">
        <f t="shared" si="109"/>
        <v/>
      </c>
    </row>
    <row r="664" spans="1:27" x14ac:dyDescent="0.3">
      <c r="A664" s="78" t="str">
        <f t="shared" si="102"/>
        <v/>
      </c>
      <c r="B664" s="78" t="str">
        <f t="shared" si="103"/>
        <v/>
      </c>
      <c r="C664" s="1">
        <v>663</v>
      </c>
      <c r="E664" s="73"/>
      <c r="F664" t="str">
        <f>IF(D664="","",VLOOKUP(D664,ENTRANTS!$A$1:$H$1000,2,0))</f>
        <v/>
      </c>
      <c r="G664" t="str">
        <f>IF(D664="","",VLOOKUP(D664,ENTRANTS!$A$1:$H$1000,3,0))</f>
        <v/>
      </c>
      <c r="H664" s="1" t="str">
        <f>IF(D664="","",LEFT(VLOOKUP(D664,ENTRANTS!$A$1:$H$1000,5,0),1))</f>
        <v/>
      </c>
      <c r="I664" s="1" t="str">
        <f>IF(D664="","",COUNTIF($H$2:H664,H664))</f>
        <v/>
      </c>
      <c r="J664" s="1" t="str">
        <f>IF(D664="","",VLOOKUP(D664,ENTRANTS!$A$1:$H$1000,4,0))</f>
        <v/>
      </c>
      <c r="K664" s="1" t="str">
        <f>IF(D664="","",COUNTIF($J$2:J664,J664))</f>
        <v/>
      </c>
      <c r="L664" t="str">
        <f>IF(D664="","",VLOOKUP(D664,ENTRANTS!$A$1:$H$1000,6,0))</f>
        <v/>
      </c>
      <c r="M664" s="99" t="str">
        <f t="shared" si="106"/>
        <v/>
      </c>
      <c r="N664" s="38"/>
      <c r="O664" s="5" t="str">
        <f t="shared" si="107"/>
        <v/>
      </c>
      <c r="P664" s="6" t="str">
        <f>IF(D664="","",COUNTIF($O$2:O664,O664))</f>
        <v/>
      </c>
      <c r="Q664" s="7" t="str">
        <f t="shared" si="110"/>
        <v/>
      </c>
      <c r="R664" s="42" t="str">
        <f>IF(AND(P664=4,H664="M",NOT(L664="Unattached")),SUMIF(O$2:O664,O664,I$2:I664),"")</f>
        <v/>
      </c>
      <c r="S664" s="7" t="str">
        <f t="shared" si="111"/>
        <v/>
      </c>
      <c r="T664" s="42" t="str">
        <f>IF(AND(P664=3,H664="F",NOT(L664="Unattached")),SUMIF(O$2:O664,O664,I$2:I664),"")</f>
        <v/>
      </c>
      <c r="U664" s="8" t="str">
        <f t="shared" si="104"/>
        <v/>
      </c>
      <c r="V664" s="8" t="str">
        <f t="shared" si="108"/>
        <v/>
      </c>
      <c r="W664" s="40" t="str">
        <f t="shared" si="105"/>
        <v xml:space="preserve"> </v>
      </c>
      <c r="X664" s="40" t="str">
        <f>IF(H664="M",IF(P664&lt;&gt;4,"",VLOOKUP(CONCATENATE(O664," ",(P664-3)),$W$2:AA664,5,0)),IF(P664&lt;&gt;3,"",VLOOKUP(CONCATENATE(O664," ",(P664-2)),$W$2:AA664,5,0)))</f>
        <v/>
      </c>
      <c r="Y664" s="40" t="str">
        <f>IF(H664="M",IF(P664&lt;&gt;4,"",VLOOKUP(CONCATENATE(O664," ",(P664-2)),$W$2:AA664,5,0)),IF(P664&lt;&gt;3,"",VLOOKUP(CONCATENATE(O664," ",(P664-1)),$W$2:AA664,5,0)))</f>
        <v/>
      </c>
      <c r="Z664" s="40" t="str">
        <f>IF(H664="M",IF(P664&lt;&gt;4,"",VLOOKUP(CONCATENATE(O664," ",(P664-1)),$W$2:AA664,5,0)),IF(P664&lt;&gt;3,"",VLOOKUP(CONCATENATE(O664," ",(P664)),$W$2:AA664,5,0)))</f>
        <v/>
      </c>
      <c r="AA664" s="40" t="str">
        <f t="shared" si="109"/>
        <v/>
      </c>
    </row>
    <row r="665" spans="1:27" x14ac:dyDescent="0.3">
      <c r="A665" s="78" t="str">
        <f t="shared" si="102"/>
        <v/>
      </c>
      <c r="B665" s="78" t="str">
        <f t="shared" si="103"/>
        <v/>
      </c>
      <c r="C665" s="1">
        <v>664</v>
      </c>
      <c r="E665" s="73"/>
      <c r="F665" t="str">
        <f>IF(D665="","",VLOOKUP(D665,ENTRANTS!$A$1:$H$1000,2,0))</f>
        <v/>
      </c>
      <c r="G665" t="str">
        <f>IF(D665="","",VLOOKUP(D665,ENTRANTS!$A$1:$H$1000,3,0))</f>
        <v/>
      </c>
      <c r="H665" s="1" t="str">
        <f>IF(D665="","",LEFT(VLOOKUP(D665,ENTRANTS!$A$1:$H$1000,5,0),1))</f>
        <v/>
      </c>
      <c r="I665" s="1" t="str">
        <f>IF(D665="","",COUNTIF($H$2:H665,H665))</f>
        <v/>
      </c>
      <c r="J665" s="1" t="str">
        <f>IF(D665="","",VLOOKUP(D665,ENTRANTS!$A$1:$H$1000,4,0))</f>
        <v/>
      </c>
      <c r="K665" s="1" t="str">
        <f>IF(D665="","",COUNTIF($J$2:J665,J665))</f>
        <v/>
      </c>
      <c r="L665" t="str">
        <f>IF(D665="","",VLOOKUP(D665,ENTRANTS!$A$1:$H$1000,6,0))</f>
        <v/>
      </c>
      <c r="M665" s="99" t="str">
        <f t="shared" si="106"/>
        <v/>
      </c>
      <c r="N665" s="38"/>
      <c r="O665" s="5" t="str">
        <f t="shared" si="107"/>
        <v/>
      </c>
      <c r="P665" s="6" t="str">
        <f>IF(D665="","",COUNTIF($O$2:O665,O665))</f>
        <v/>
      </c>
      <c r="Q665" s="7" t="str">
        <f t="shared" si="110"/>
        <v/>
      </c>
      <c r="R665" s="42" t="str">
        <f>IF(AND(P665=4,H665="M",NOT(L665="Unattached")),SUMIF(O$2:O665,O665,I$2:I665),"")</f>
        <v/>
      </c>
      <c r="S665" s="7" t="str">
        <f t="shared" si="111"/>
        <v/>
      </c>
      <c r="T665" s="42" t="str">
        <f>IF(AND(P665=3,H665="F",NOT(L665="Unattached")),SUMIF(O$2:O665,O665,I$2:I665),"")</f>
        <v/>
      </c>
      <c r="U665" s="8" t="str">
        <f t="shared" si="104"/>
        <v/>
      </c>
      <c r="V665" s="8" t="str">
        <f t="shared" si="108"/>
        <v/>
      </c>
      <c r="W665" s="40" t="str">
        <f t="shared" si="105"/>
        <v xml:space="preserve"> </v>
      </c>
      <c r="X665" s="40" t="str">
        <f>IF(H665="M",IF(P665&lt;&gt;4,"",VLOOKUP(CONCATENATE(O665," ",(P665-3)),$W$2:AA665,5,0)),IF(P665&lt;&gt;3,"",VLOOKUP(CONCATENATE(O665," ",(P665-2)),$W$2:AA665,5,0)))</f>
        <v/>
      </c>
      <c r="Y665" s="40" t="str">
        <f>IF(H665="M",IF(P665&lt;&gt;4,"",VLOOKUP(CONCATENATE(O665," ",(P665-2)),$W$2:AA665,5,0)),IF(P665&lt;&gt;3,"",VLOOKUP(CONCATENATE(O665," ",(P665-1)),$W$2:AA665,5,0)))</f>
        <v/>
      </c>
      <c r="Z665" s="40" t="str">
        <f>IF(H665="M",IF(P665&lt;&gt;4,"",VLOOKUP(CONCATENATE(O665," ",(P665-1)),$W$2:AA665,5,0)),IF(P665&lt;&gt;3,"",VLOOKUP(CONCATENATE(O665," ",(P665)),$W$2:AA665,5,0)))</f>
        <v/>
      </c>
      <c r="AA665" s="40" t="str">
        <f t="shared" si="109"/>
        <v/>
      </c>
    </row>
    <row r="666" spans="1:27" x14ac:dyDescent="0.3">
      <c r="A666" s="78" t="str">
        <f t="shared" si="102"/>
        <v/>
      </c>
      <c r="B666" s="78" t="str">
        <f t="shared" si="103"/>
        <v/>
      </c>
      <c r="C666" s="1">
        <v>665</v>
      </c>
      <c r="E666" s="73"/>
      <c r="F666" t="str">
        <f>IF(D666="","",VLOOKUP(D666,ENTRANTS!$A$1:$H$1000,2,0))</f>
        <v/>
      </c>
      <c r="G666" t="str">
        <f>IF(D666="","",VLOOKUP(D666,ENTRANTS!$A$1:$H$1000,3,0))</f>
        <v/>
      </c>
      <c r="H666" s="1" t="str">
        <f>IF(D666="","",LEFT(VLOOKUP(D666,ENTRANTS!$A$1:$H$1000,5,0),1))</f>
        <v/>
      </c>
      <c r="I666" s="1" t="str">
        <f>IF(D666="","",COUNTIF($H$2:H666,H666))</f>
        <v/>
      </c>
      <c r="J666" s="1" t="str">
        <f>IF(D666="","",VLOOKUP(D666,ENTRANTS!$A$1:$H$1000,4,0))</f>
        <v/>
      </c>
      <c r="K666" s="1" t="str">
        <f>IF(D666="","",COUNTIF($J$2:J666,J666))</f>
        <v/>
      </c>
      <c r="L666" t="str">
        <f>IF(D666="","",VLOOKUP(D666,ENTRANTS!$A$1:$H$1000,6,0))</f>
        <v/>
      </c>
      <c r="M666" s="99" t="str">
        <f t="shared" si="106"/>
        <v/>
      </c>
      <c r="N666" s="38"/>
      <c r="O666" s="5" t="str">
        <f t="shared" si="107"/>
        <v/>
      </c>
      <c r="P666" s="6" t="str">
        <f>IF(D666="","",COUNTIF($O$2:O666,O666))</f>
        <v/>
      </c>
      <c r="Q666" s="7" t="str">
        <f t="shared" si="110"/>
        <v/>
      </c>
      <c r="R666" s="42" t="str">
        <f>IF(AND(P666=4,H666="M",NOT(L666="Unattached")),SUMIF(O$2:O666,O666,I$2:I666),"")</f>
        <v/>
      </c>
      <c r="S666" s="7" t="str">
        <f t="shared" si="111"/>
        <v/>
      </c>
      <c r="T666" s="42" t="str">
        <f>IF(AND(P666=3,H666="F",NOT(L666="Unattached")),SUMIF(O$2:O666,O666,I$2:I666),"")</f>
        <v/>
      </c>
      <c r="U666" s="8" t="str">
        <f t="shared" si="104"/>
        <v/>
      </c>
      <c r="V666" s="8" t="str">
        <f t="shared" si="108"/>
        <v/>
      </c>
      <c r="W666" s="40" t="str">
        <f t="shared" si="105"/>
        <v xml:space="preserve"> </v>
      </c>
      <c r="X666" s="40" t="str">
        <f>IF(H666="M",IF(P666&lt;&gt;4,"",VLOOKUP(CONCATENATE(O666," ",(P666-3)),$W$2:AA666,5,0)),IF(P666&lt;&gt;3,"",VLOOKUP(CONCATENATE(O666," ",(P666-2)),$W$2:AA666,5,0)))</f>
        <v/>
      </c>
      <c r="Y666" s="40" t="str">
        <f>IF(H666="M",IF(P666&lt;&gt;4,"",VLOOKUP(CONCATENATE(O666," ",(P666-2)),$W$2:AA666,5,0)),IF(P666&lt;&gt;3,"",VLOOKUP(CONCATENATE(O666," ",(P666-1)),$W$2:AA666,5,0)))</f>
        <v/>
      </c>
      <c r="Z666" s="40" t="str">
        <f>IF(H666="M",IF(P666&lt;&gt;4,"",VLOOKUP(CONCATENATE(O666," ",(P666-1)),$W$2:AA666,5,0)),IF(P666&lt;&gt;3,"",VLOOKUP(CONCATENATE(O666," ",(P666)),$W$2:AA666,5,0)))</f>
        <v/>
      </c>
      <c r="AA666" s="40" t="str">
        <f t="shared" si="109"/>
        <v/>
      </c>
    </row>
    <row r="667" spans="1:27" x14ac:dyDescent="0.3">
      <c r="A667" s="78" t="str">
        <f t="shared" si="102"/>
        <v/>
      </c>
      <c r="B667" s="78" t="str">
        <f t="shared" si="103"/>
        <v/>
      </c>
      <c r="C667" s="1">
        <v>666</v>
      </c>
      <c r="E667" s="73"/>
      <c r="F667" t="str">
        <f>IF(D667="","",VLOOKUP(D667,ENTRANTS!$A$1:$H$1000,2,0))</f>
        <v/>
      </c>
      <c r="G667" t="str">
        <f>IF(D667="","",VLOOKUP(D667,ENTRANTS!$A$1:$H$1000,3,0))</f>
        <v/>
      </c>
      <c r="H667" s="1" t="str">
        <f>IF(D667="","",LEFT(VLOOKUP(D667,ENTRANTS!$A$1:$H$1000,5,0),1))</f>
        <v/>
      </c>
      <c r="I667" s="1" t="str">
        <f>IF(D667="","",COUNTIF($H$2:H667,H667))</f>
        <v/>
      </c>
      <c r="J667" s="1" t="str">
        <f>IF(D667="","",VLOOKUP(D667,ENTRANTS!$A$1:$H$1000,4,0))</f>
        <v/>
      </c>
      <c r="K667" s="1" t="str">
        <f>IF(D667="","",COUNTIF($J$2:J667,J667))</f>
        <v/>
      </c>
      <c r="L667" t="str">
        <f>IF(D667="","",VLOOKUP(D667,ENTRANTS!$A$1:$H$1000,6,0))</f>
        <v/>
      </c>
      <c r="M667" s="99" t="str">
        <f t="shared" si="106"/>
        <v/>
      </c>
      <c r="N667" s="38"/>
      <c r="O667" s="5" t="str">
        <f t="shared" si="107"/>
        <v/>
      </c>
      <c r="P667" s="6" t="str">
        <f>IF(D667="","",COUNTIF($O$2:O667,O667))</f>
        <v/>
      </c>
      <c r="Q667" s="7" t="str">
        <f t="shared" si="110"/>
        <v/>
      </c>
      <c r="R667" s="42" t="str">
        <f>IF(AND(P667=4,H667="M",NOT(L667="Unattached")),SUMIF(O$2:O667,O667,I$2:I667),"")</f>
        <v/>
      </c>
      <c r="S667" s="7" t="str">
        <f t="shared" si="111"/>
        <v/>
      </c>
      <c r="T667" s="42" t="str">
        <f>IF(AND(P667=3,H667="F",NOT(L667="Unattached")),SUMIF(O$2:O667,O667,I$2:I667),"")</f>
        <v/>
      </c>
      <c r="U667" s="8" t="str">
        <f t="shared" si="104"/>
        <v/>
      </c>
      <c r="V667" s="8" t="str">
        <f t="shared" si="108"/>
        <v/>
      </c>
      <c r="W667" s="40" t="str">
        <f t="shared" si="105"/>
        <v xml:space="preserve"> </v>
      </c>
      <c r="X667" s="40" t="str">
        <f>IF(H667="M",IF(P667&lt;&gt;4,"",VLOOKUP(CONCATENATE(O667," ",(P667-3)),$W$2:AA667,5,0)),IF(P667&lt;&gt;3,"",VLOOKUP(CONCATENATE(O667," ",(P667-2)),$W$2:AA667,5,0)))</f>
        <v/>
      </c>
      <c r="Y667" s="40" t="str">
        <f>IF(H667="M",IF(P667&lt;&gt;4,"",VLOOKUP(CONCATENATE(O667," ",(P667-2)),$W$2:AA667,5,0)),IF(P667&lt;&gt;3,"",VLOOKUP(CONCATENATE(O667," ",(P667-1)),$W$2:AA667,5,0)))</f>
        <v/>
      </c>
      <c r="Z667" s="40" t="str">
        <f>IF(H667="M",IF(P667&lt;&gt;4,"",VLOOKUP(CONCATENATE(O667," ",(P667-1)),$W$2:AA667,5,0)),IF(P667&lt;&gt;3,"",VLOOKUP(CONCATENATE(O667," ",(P667)),$W$2:AA667,5,0)))</f>
        <v/>
      </c>
      <c r="AA667" s="40" t="str">
        <f t="shared" si="109"/>
        <v/>
      </c>
    </row>
    <row r="668" spans="1:27" x14ac:dyDescent="0.3">
      <c r="A668" s="78" t="str">
        <f t="shared" si="102"/>
        <v/>
      </c>
      <c r="B668" s="78" t="str">
        <f t="shared" si="103"/>
        <v/>
      </c>
      <c r="C668" s="1">
        <v>667</v>
      </c>
      <c r="E668" s="73"/>
      <c r="F668" t="str">
        <f>IF(D668="","",VLOOKUP(D668,ENTRANTS!$A$1:$H$1000,2,0))</f>
        <v/>
      </c>
      <c r="G668" t="str">
        <f>IF(D668="","",VLOOKUP(D668,ENTRANTS!$A$1:$H$1000,3,0))</f>
        <v/>
      </c>
      <c r="H668" s="1" t="str">
        <f>IF(D668="","",LEFT(VLOOKUP(D668,ENTRANTS!$A$1:$H$1000,5,0),1))</f>
        <v/>
      </c>
      <c r="I668" s="1" t="str">
        <f>IF(D668="","",COUNTIF($H$2:H668,H668))</f>
        <v/>
      </c>
      <c r="J668" s="1" t="str">
        <f>IF(D668="","",VLOOKUP(D668,ENTRANTS!$A$1:$H$1000,4,0))</f>
        <v/>
      </c>
      <c r="K668" s="1" t="str">
        <f>IF(D668="","",COUNTIF($J$2:J668,J668))</f>
        <v/>
      </c>
      <c r="L668" t="str">
        <f>IF(D668="","",VLOOKUP(D668,ENTRANTS!$A$1:$H$1000,6,0))</f>
        <v/>
      </c>
      <c r="M668" s="99" t="str">
        <f t="shared" si="106"/>
        <v/>
      </c>
      <c r="N668" s="38"/>
      <c r="O668" s="5" t="str">
        <f t="shared" si="107"/>
        <v/>
      </c>
      <c r="P668" s="6" t="str">
        <f>IF(D668="","",COUNTIF($O$2:O668,O668))</f>
        <v/>
      </c>
      <c r="Q668" s="7" t="str">
        <f t="shared" si="110"/>
        <v/>
      </c>
      <c r="R668" s="42" t="str">
        <f>IF(AND(P668=4,H668="M",NOT(L668="Unattached")),SUMIF(O$2:O668,O668,I$2:I668),"")</f>
        <v/>
      </c>
      <c r="S668" s="7" t="str">
        <f t="shared" si="111"/>
        <v/>
      </c>
      <c r="T668" s="42" t="str">
        <f>IF(AND(P668=3,H668="F",NOT(L668="Unattached")),SUMIF(O$2:O668,O668,I$2:I668),"")</f>
        <v/>
      </c>
      <c r="U668" s="8" t="str">
        <f t="shared" si="104"/>
        <v/>
      </c>
      <c r="V668" s="8" t="str">
        <f t="shared" si="108"/>
        <v/>
      </c>
      <c r="W668" s="40" t="str">
        <f t="shared" si="105"/>
        <v xml:space="preserve"> </v>
      </c>
      <c r="X668" s="40" t="str">
        <f>IF(H668="M",IF(P668&lt;&gt;4,"",VLOOKUP(CONCATENATE(O668," ",(P668-3)),$W$2:AA668,5,0)),IF(P668&lt;&gt;3,"",VLOOKUP(CONCATENATE(O668," ",(P668-2)),$W$2:AA668,5,0)))</f>
        <v/>
      </c>
      <c r="Y668" s="40" t="str">
        <f>IF(H668="M",IF(P668&lt;&gt;4,"",VLOOKUP(CONCATENATE(O668," ",(P668-2)),$W$2:AA668,5,0)),IF(P668&lt;&gt;3,"",VLOOKUP(CONCATENATE(O668," ",(P668-1)),$W$2:AA668,5,0)))</f>
        <v/>
      </c>
      <c r="Z668" s="40" t="str">
        <f>IF(H668="M",IF(P668&lt;&gt;4,"",VLOOKUP(CONCATENATE(O668," ",(P668-1)),$W$2:AA668,5,0)),IF(P668&lt;&gt;3,"",VLOOKUP(CONCATENATE(O668," ",(P668)),$W$2:AA668,5,0)))</f>
        <v/>
      </c>
      <c r="AA668" s="40" t="str">
        <f t="shared" si="109"/>
        <v/>
      </c>
    </row>
    <row r="669" spans="1:27" x14ac:dyDescent="0.3">
      <c r="A669" s="78" t="str">
        <f t="shared" si="102"/>
        <v/>
      </c>
      <c r="B669" s="78" t="str">
        <f t="shared" si="103"/>
        <v/>
      </c>
      <c r="C669" s="1">
        <v>668</v>
      </c>
      <c r="E669" s="73"/>
      <c r="F669" t="str">
        <f>IF(D669="","",VLOOKUP(D669,ENTRANTS!$A$1:$H$1000,2,0))</f>
        <v/>
      </c>
      <c r="G669" t="str">
        <f>IF(D669="","",VLOOKUP(D669,ENTRANTS!$A$1:$H$1000,3,0))</f>
        <v/>
      </c>
      <c r="H669" s="1" t="str">
        <f>IF(D669="","",LEFT(VLOOKUP(D669,ENTRANTS!$A$1:$H$1000,5,0),1))</f>
        <v/>
      </c>
      <c r="I669" s="1" t="str">
        <f>IF(D669="","",COUNTIF($H$2:H669,H669))</f>
        <v/>
      </c>
      <c r="J669" s="1" t="str">
        <f>IF(D669="","",VLOOKUP(D669,ENTRANTS!$A$1:$H$1000,4,0))</f>
        <v/>
      </c>
      <c r="K669" s="1" t="str">
        <f>IF(D669="","",COUNTIF($J$2:J669,J669))</f>
        <v/>
      </c>
      <c r="L669" t="str">
        <f>IF(D669="","",VLOOKUP(D669,ENTRANTS!$A$1:$H$1000,6,0))</f>
        <v/>
      </c>
      <c r="M669" s="99" t="str">
        <f t="shared" si="106"/>
        <v/>
      </c>
      <c r="N669" s="38"/>
      <c r="O669" s="5" t="str">
        <f t="shared" si="107"/>
        <v/>
      </c>
      <c r="P669" s="6" t="str">
        <f>IF(D669="","",COUNTIF($O$2:O669,O669))</f>
        <v/>
      </c>
      <c r="Q669" s="7" t="str">
        <f t="shared" si="110"/>
        <v/>
      </c>
      <c r="R669" s="42" t="str">
        <f>IF(AND(P669=4,H669="M",NOT(L669="Unattached")),SUMIF(O$2:O669,O669,I$2:I669),"")</f>
        <v/>
      </c>
      <c r="S669" s="7" t="str">
        <f t="shared" si="111"/>
        <v/>
      </c>
      <c r="T669" s="42" t="str">
        <f>IF(AND(P669=3,H669="F",NOT(L669="Unattached")),SUMIF(O$2:O669,O669,I$2:I669),"")</f>
        <v/>
      </c>
      <c r="U669" s="8" t="str">
        <f t="shared" si="104"/>
        <v/>
      </c>
      <c r="V669" s="8" t="str">
        <f t="shared" si="108"/>
        <v/>
      </c>
      <c r="W669" s="40" t="str">
        <f t="shared" si="105"/>
        <v xml:space="preserve"> </v>
      </c>
      <c r="X669" s="40" t="str">
        <f>IF(H669="M",IF(P669&lt;&gt;4,"",VLOOKUP(CONCATENATE(O669," ",(P669-3)),$W$2:AA669,5,0)),IF(P669&lt;&gt;3,"",VLOOKUP(CONCATENATE(O669," ",(P669-2)),$W$2:AA669,5,0)))</f>
        <v/>
      </c>
      <c r="Y669" s="40" t="str">
        <f>IF(H669="M",IF(P669&lt;&gt;4,"",VLOOKUP(CONCATENATE(O669," ",(P669-2)),$W$2:AA669,5,0)),IF(P669&lt;&gt;3,"",VLOOKUP(CONCATENATE(O669," ",(P669-1)),$W$2:AA669,5,0)))</f>
        <v/>
      </c>
      <c r="Z669" s="40" t="str">
        <f>IF(H669="M",IF(P669&lt;&gt;4,"",VLOOKUP(CONCATENATE(O669," ",(P669-1)),$W$2:AA669,5,0)),IF(P669&lt;&gt;3,"",VLOOKUP(CONCATENATE(O669," ",(P669)),$W$2:AA669,5,0)))</f>
        <v/>
      </c>
      <c r="AA669" s="40" t="str">
        <f t="shared" si="109"/>
        <v/>
      </c>
    </row>
    <row r="670" spans="1:27" x14ac:dyDescent="0.3">
      <c r="A670" s="78" t="str">
        <f t="shared" si="102"/>
        <v/>
      </c>
      <c r="B670" s="78" t="str">
        <f t="shared" si="103"/>
        <v/>
      </c>
      <c r="C670" s="1">
        <v>669</v>
      </c>
      <c r="E670" s="73"/>
      <c r="F670" t="str">
        <f>IF(D670="","",VLOOKUP(D670,ENTRANTS!$A$1:$H$1000,2,0))</f>
        <v/>
      </c>
      <c r="G670" t="str">
        <f>IF(D670="","",VLOOKUP(D670,ENTRANTS!$A$1:$H$1000,3,0))</f>
        <v/>
      </c>
      <c r="H670" s="1" t="str">
        <f>IF(D670="","",LEFT(VLOOKUP(D670,ENTRANTS!$A$1:$H$1000,5,0),1))</f>
        <v/>
      </c>
      <c r="I670" s="1" t="str">
        <f>IF(D670="","",COUNTIF($H$2:H670,H670))</f>
        <v/>
      </c>
      <c r="J670" s="1" t="str">
        <f>IF(D670="","",VLOOKUP(D670,ENTRANTS!$A$1:$H$1000,4,0))</f>
        <v/>
      </c>
      <c r="K670" s="1" t="str">
        <f>IF(D670="","",COUNTIF($J$2:J670,J670))</f>
        <v/>
      </c>
      <c r="L670" t="str">
        <f>IF(D670="","",VLOOKUP(D670,ENTRANTS!$A$1:$H$1000,6,0))</f>
        <v/>
      </c>
      <c r="M670" s="99" t="str">
        <f t="shared" si="106"/>
        <v/>
      </c>
      <c r="N670" s="38"/>
      <c r="O670" s="5" t="str">
        <f t="shared" si="107"/>
        <v/>
      </c>
      <c r="P670" s="6" t="str">
        <f>IF(D670="","",COUNTIF($O$2:O670,O670))</f>
        <v/>
      </c>
      <c r="Q670" s="7" t="str">
        <f t="shared" si="110"/>
        <v/>
      </c>
      <c r="R670" s="42" t="str">
        <f>IF(AND(P670=4,H670="M",NOT(L670="Unattached")),SUMIF(O$2:O670,O670,I$2:I670),"")</f>
        <v/>
      </c>
      <c r="S670" s="7" t="str">
        <f t="shared" si="111"/>
        <v/>
      </c>
      <c r="T670" s="42" t="str">
        <f>IF(AND(P670=3,H670="F",NOT(L670="Unattached")),SUMIF(O$2:O670,O670,I$2:I670),"")</f>
        <v/>
      </c>
      <c r="U670" s="8" t="str">
        <f t="shared" si="104"/>
        <v/>
      </c>
      <c r="V670" s="8" t="str">
        <f t="shared" si="108"/>
        <v/>
      </c>
      <c r="W670" s="40" t="str">
        <f t="shared" si="105"/>
        <v xml:space="preserve"> </v>
      </c>
      <c r="X670" s="40" t="str">
        <f>IF(H670="M",IF(P670&lt;&gt;4,"",VLOOKUP(CONCATENATE(O670," ",(P670-3)),$W$2:AA670,5,0)),IF(P670&lt;&gt;3,"",VLOOKUP(CONCATENATE(O670," ",(P670-2)),$W$2:AA670,5,0)))</f>
        <v/>
      </c>
      <c r="Y670" s="40" t="str">
        <f>IF(H670="M",IF(P670&lt;&gt;4,"",VLOOKUP(CONCATENATE(O670," ",(P670-2)),$W$2:AA670,5,0)),IF(P670&lt;&gt;3,"",VLOOKUP(CONCATENATE(O670," ",(P670-1)),$W$2:AA670,5,0)))</f>
        <v/>
      </c>
      <c r="Z670" s="40" t="str">
        <f>IF(H670="M",IF(P670&lt;&gt;4,"",VLOOKUP(CONCATENATE(O670," ",(P670-1)),$W$2:AA670,5,0)),IF(P670&lt;&gt;3,"",VLOOKUP(CONCATENATE(O670," ",(P670)),$W$2:AA670,5,0)))</f>
        <v/>
      </c>
      <c r="AA670" s="40" t="str">
        <f t="shared" si="109"/>
        <v/>
      </c>
    </row>
    <row r="671" spans="1:27" x14ac:dyDescent="0.3">
      <c r="A671" s="78" t="str">
        <f t="shared" si="102"/>
        <v/>
      </c>
      <c r="B671" s="78" t="str">
        <f t="shared" si="103"/>
        <v/>
      </c>
      <c r="C671" s="1">
        <v>670</v>
      </c>
      <c r="E671" s="73"/>
      <c r="F671" t="str">
        <f>IF(D671="","",VLOOKUP(D671,ENTRANTS!$A$1:$H$1000,2,0))</f>
        <v/>
      </c>
      <c r="G671" t="str">
        <f>IF(D671="","",VLOOKUP(D671,ENTRANTS!$A$1:$H$1000,3,0))</f>
        <v/>
      </c>
      <c r="H671" s="1" t="str">
        <f>IF(D671="","",LEFT(VLOOKUP(D671,ENTRANTS!$A$1:$H$1000,5,0),1))</f>
        <v/>
      </c>
      <c r="I671" s="1" t="str">
        <f>IF(D671="","",COUNTIF($H$2:H671,H671))</f>
        <v/>
      </c>
      <c r="J671" s="1" t="str">
        <f>IF(D671="","",VLOOKUP(D671,ENTRANTS!$A$1:$H$1000,4,0))</f>
        <v/>
      </c>
      <c r="K671" s="1" t="str">
        <f>IF(D671="","",COUNTIF($J$2:J671,J671))</f>
        <v/>
      </c>
      <c r="L671" t="str">
        <f>IF(D671="","",VLOOKUP(D671,ENTRANTS!$A$1:$H$1000,6,0))</f>
        <v/>
      </c>
      <c r="M671" s="99" t="str">
        <f t="shared" si="106"/>
        <v/>
      </c>
      <c r="N671" s="38"/>
      <c r="O671" s="5" t="str">
        <f t="shared" si="107"/>
        <v/>
      </c>
      <c r="P671" s="6" t="str">
        <f>IF(D671="","",COUNTIF($O$2:O671,O671))</f>
        <v/>
      </c>
      <c r="Q671" s="7" t="str">
        <f t="shared" si="110"/>
        <v/>
      </c>
      <c r="R671" s="42" t="str">
        <f>IF(AND(P671=4,H671="M",NOT(L671="Unattached")),SUMIF(O$2:O671,O671,I$2:I671),"")</f>
        <v/>
      </c>
      <c r="S671" s="7" t="str">
        <f t="shared" si="111"/>
        <v/>
      </c>
      <c r="T671" s="42" t="str">
        <f>IF(AND(P671=3,H671="F",NOT(L671="Unattached")),SUMIF(O$2:O671,O671,I$2:I671),"")</f>
        <v/>
      </c>
      <c r="U671" s="8" t="str">
        <f t="shared" si="104"/>
        <v/>
      </c>
      <c r="V671" s="8" t="str">
        <f t="shared" si="108"/>
        <v/>
      </c>
      <c r="W671" s="40" t="str">
        <f t="shared" si="105"/>
        <v xml:space="preserve"> </v>
      </c>
      <c r="X671" s="40" t="str">
        <f>IF(H671="M",IF(P671&lt;&gt;4,"",VLOOKUP(CONCATENATE(O671," ",(P671-3)),$W$2:AA671,5,0)),IF(P671&lt;&gt;3,"",VLOOKUP(CONCATENATE(O671," ",(P671-2)),$W$2:AA671,5,0)))</f>
        <v/>
      </c>
      <c r="Y671" s="40" t="str">
        <f>IF(H671="M",IF(P671&lt;&gt;4,"",VLOOKUP(CONCATENATE(O671," ",(P671-2)),$W$2:AA671,5,0)),IF(P671&lt;&gt;3,"",VLOOKUP(CONCATENATE(O671," ",(P671-1)),$W$2:AA671,5,0)))</f>
        <v/>
      </c>
      <c r="Z671" s="40" t="str">
        <f>IF(H671="M",IF(P671&lt;&gt;4,"",VLOOKUP(CONCATENATE(O671," ",(P671-1)),$W$2:AA671,5,0)),IF(P671&lt;&gt;3,"",VLOOKUP(CONCATENATE(O671," ",(P671)),$W$2:AA671,5,0)))</f>
        <v/>
      </c>
      <c r="AA671" s="40" t="str">
        <f t="shared" si="109"/>
        <v/>
      </c>
    </row>
    <row r="672" spans="1:27" x14ac:dyDescent="0.3">
      <c r="A672" s="78" t="str">
        <f t="shared" si="102"/>
        <v/>
      </c>
      <c r="B672" s="78" t="str">
        <f t="shared" si="103"/>
        <v/>
      </c>
      <c r="C672" s="1">
        <v>671</v>
      </c>
      <c r="E672" s="73"/>
      <c r="F672" t="str">
        <f>IF(D672="","",VLOOKUP(D672,ENTRANTS!$A$1:$H$1000,2,0))</f>
        <v/>
      </c>
      <c r="G672" t="str">
        <f>IF(D672="","",VLOOKUP(D672,ENTRANTS!$A$1:$H$1000,3,0))</f>
        <v/>
      </c>
      <c r="H672" s="1" t="str">
        <f>IF(D672="","",LEFT(VLOOKUP(D672,ENTRANTS!$A$1:$H$1000,5,0),1))</f>
        <v/>
      </c>
      <c r="I672" s="1" t="str">
        <f>IF(D672="","",COUNTIF($H$2:H672,H672))</f>
        <v/>
      </c>
      <c r="J672" s="1" t="str">
        <f>IF(D672="","",VLOOKUP(D672,ENTRANTS!$A$1:$H$1000,4,0))</f>
        <v/>
      </c>
      <c r="K672" s="1" t="str">
        <f>IF(D672="","",COUNTIF($J$2:J672,J672))</f>
        <v/>
      </c>
      <c r="L672" t="str">
        <f>IF(D672="","",VLOOKUP(D672,ENTRANTS!$A$1:$H$1000,6,0))</f>
        <v/>
      </c>
      <c r="M672" s="99" t="str">
        <f t="shared" si="106"/>
        <v/>
      </c>
      <c r="N672" s="38"/>
      <c r="O672" s="5" t="str">
        <f t="shared" si="107"/>
        <v/>
      </c>
      <c r="P672" s="6" t="str">
        <f>IF(D672="","",COUNTIF($O$2:O672,O672))</f>
        <v/>
      </c>
      <c r="Q672" s="7" t="str">
        <f t="shared" si="110"/>
        <v/>
      </c>
      <c r="R672" s="42" t="str">
        <f>IF(AND(P672=4,H672="M",NOT(L672="Unattached")),SUMIF(O$2:O672,O672,I$2:I672),"")</f>
        <v/>
      </c>
      <c r="S672" s="7" t="str">
        <f t="shared" si="111"/>
        <v/>
      </c>
      <c r="T672" s="42" t="str">
        <f>IF(AND(P672=3,H672="F",NOT(L672="Unattached")),SUMIF(O$2:O672,O672,I$2:I672),"")</f>
        <v/>
      </c>
      <c r="U672" s="8" t="str">
        <f t="shared" si="104"/>
        <v/>
      </c>
      <c r="V672" s="8" t="str">
        <f t="shared" si="108"/>
        <v/>
      </c>
      <c r="W672" s="40" t="str">
        <f t="shared" si="105"/>
        <v xml:space="preserve"> </v>
      </c>
      <c r="X672" s="40" t="str">
        <f>IF(H672="M",IF(P672&lt;&gt;4,"",VLOOKUP(CONCATENATE(O672," ",(P672-3)),$W$2:AA672,5,0)),IF(P672&lt;&gt;3,"",VLOOKUP(CONCATENATE(O672," ",(P672-2)),$W$2:AA672,5,0)))</f>
        <v/>
      </c>
      <c r="Y672" s="40" t="str">
        <f>IF(H672="M",IF(P672&lt;&gt;4,"",VLOOKUP(CONCATENATE(O672," ",(P672-2)),$W$2:AA672,5,0)),IF(P672&lt;&gt;3,"",VLOOKUP(CONCATENATE(O672," ",(P672-1)),$W$2:AA672,5,0)))</f>
        <v/>
      </c>
      <c r="Z672" s="40" t="str">
        <f>IF(H672="M",IF(P672&lt;&gt;4,"",VLOOKUP(CONCATENATE(O672," ",(P672-1)),$W$2:AA672,5,0)),IF(P672&lt;&gt;3,"",VLOOKUP(CONCATENATE(O672," ",(P672)),$W$2:AA672,5,0)))</f>
        <v/>
      </c>
      <c r="AA672" s="40" t="str">
        <f t="shared" si="109"/>
        <v/>
      </c>
    </row>
    <row r="673" spans="1:27" x14ac:dyDescent="0.3">
      <c r="A673" s="78" t="str">
        <f t="shared" si="102"/>
        <v/>
      </c>
      <c r="B673" s="78" t="str">
        <f t="shared" si="103"/>
        <v/>
      </c>
      <c r="C673" s="1">
        <v>672</v>
      </c>
      <c r="E673" s="73"/>
      <c r="F673" t="str">
        <f>IF(D673="","",VLOOKUP(D673,ENTRANTS!$A$1:$H$1000,2,0))</f>
        <v/>
      </c>
      <c r="G673" t="str">
        <f>IF(D673="","",VLOOKUP(D673,ENTRANTS!$A$1:$H$1000,3,0))</f>
        <v/>
      </c>
      <c r="H673" s="1" t="str">
        <f>IF(D673="","",LEFT(VLOOKUP(D673,ENTRANTS!$A$1:$H$1000,5,0),1))</f>
        <v/>
      </c>
      <c r="I673" s="1" t="str">
        <f>IF(D673="","",COUNTIF($H$2:H673,H673))</f>
        <v/>
      </c>
      <c r="J673" s="1" t="str">
        <f>IF(D673="","",VLOOKUP(D673,ENTRANTS!$A$1:$H$1000,4,0))</f>
        <v/>
      </c>
      <c r="K673" s="1" t="str">
        <f>IF(D673="","",COUNTIF($J$2:J673,J673))</f>
        <v/>
      </c>
      <c r="L673" t="str">
        <f>IF(D673="","",VLOOKUP(D673,ENTRANTS!$A$1:$H$1000,6,0))</f>
        <v/>
      </c>
      <c r="M673" s="99" t="str">
        <f t="shared" si="106"/>
        <v/>
      </c>
      <c r="N673" s="38"/>
      <c r="O673" s="5" t="str">
        <f t="shared" si="107"/>
        <v/>
      </c>
      <c r="P673" s="6" t="str">
        <f>IF(D673="","",COUNTIF($O$2:O673,O673))</f>
        <v/>
      </c>
      <c r="Q673" s="7" t="str">
        <f t="shared" si="110"/>
        <v/>
      </c>
      <c r="R673" s="42" t="str">
        <f>IF(AND(P673=4,H673="M",NOT(L673="Unattached")),SUMIF(O$2:O673,O673,I$2:I673),"")</f>
        <v/>
      </c>
      <c r="S673" s="7" t="str">
        <f t="shared" si="111"/>
        <v/>
      </c>
      <c r="T673" s="42" t="str">
        <f>IF(AND(P673=3,H673="F",NOT(L673="Unattached")),SUMIF(O$2:O673,O673,I$2:I673),"")</f>
        <v/>
      </c>
      <c r="U673" s="8" t="str">
        <f t="shared" si="104"/>
        <v/>
      </c>
      <c r="V673" s="8" t="str">
        <f t="shared" si="108"/>
        <v/>
      </c>
      <c r="W673" s="40" t="str">
        <f t="shared" si="105"/>
        <v xml:space="preserve"> </v>
      </c>
      <c r="X673" s="40" t="str">
        <f>IF(H673="M",IF(P673&lt;&gt;4,"",VLOOKUP(CONCATENATE(O673," ",(P673-3)),$W$2:AA673,5,0)),IF(P673&lt;&gt;3,"",VLOOKUP(CONCATENATE(O673," ",(P673-2)),$W$2:AA673,5,0)))</f>
        <v/>
      </c>
      <c r="Y673" s="40" t="str">
        <f>IF(H673="M",IF(P673&lt;&gt;4,"",VLOOKUP(CONCATENATE(O673," ",(P673-2)),$W$2:AA673,5,0)),IF(P673&lt;&gt;3,"",VLOOKUP(CONCATENATE(O673," ",(P673-1)),$W$2:AA673,5,0)))</f>
        <v/>
      </c>
      <c r="Z673" s="40" t="str">
        <f>IF(H673="M",IF(P673&lt;&gt;4,"",VLOOKUP(CONCATENATE(O673," ",(P673-1)),$W$2:AA673,5,0)),IF(P673&lt;&gt;3,"",VLOOKUP(CONCATENATE(O673," ",(P673)),$W$2:AA673,5,0)))</f>
        <v/>
      </c>
      <c r="AA673" s="40" t="str">
        <f t="shared" si="109"/>
        <v/>
      </c>
    </row>
    <row r="674" spans="1:27" x14ac:dyDescent="0.3">
      <c r="A674" s="78" t="str">
        <f t="shared" si="102"/>
        <v/>
      </c>
      <c r="B674" s="78" t="str">
        <f t="shared" si="103"/>
        <v/>
      </c>
      <c r="C674" s="1">
        <v>673</v>
      </c>
      <c r="E674" s="73"/>
      <c r="F674" t="str">
        <f>IF(D674="","",VLOOKUP(D674,ENTRANTS!$A$1:$H$1000,2,0))</f>
        <v/>
      </c>
      <c r="G674" t="str">
        <f>IF(D674="","",VLOOKUP(D674,ENTRANTS!$A$1:$H$1000,3,0))</f>
        <v/>
      </c>
      <c r="H674" s="1" t="str">
        <f>IF(D674="","",LEFT(VLOOKUP(D674,ENTRANTS!$A$1:$H$1000,5,0),1))</f>
        <v/>
      </c>
      <c r="I674" s="1" t="str">
        <f>IF(D674="","",COUNTIF($H$2:H674,H674))</f>
        <v/>
      </c>
      <c r="J674" s="1" t="str">
        <f>IF(D674="","",VLOOKUP(D674,ENTRANTS!$A$1:$H$1000,4,0))</f>
        <v/>
      </c>
      <c r="K674" s="1" t="str">
        <f>IF(D674="","",COUNTIF($J$2:J674,J674))</f>
        <v/>
      </c>
      <c r="L674" t="str">
        <f>IF(D674="","",VLOOKUP(D674,ENTRANTS!$A$1:$H$1000,6,0))</f>
        <v/>
      </c>
      <c r="M674" s="99" t="str">
        <f t="shared" si="106"/>
        <v/>
      </c>
      <c r="N674" s="38"/>
      <c r="O674" s="5" t="str">
        <f t="shared" si="107"/>
        <v/>
      </c>
      <c r="P674" s="6" t="str">
        <f>IF(D674="","",COUNTIF($O$2:O674,O674))</f>
        <v/>
      </c>
      <c r="Q674" s="7" t="str">
        <f t="shared" si="110"/>
        <v/>
      </c>
      <c r="R674" s="42" t="str">
        <f>IF(AND(P674=4,H674="M",NOT(L674="Unattached")),SUMIF(O$2:O674,O674,I$2:I674),"")</f>
        <v/>
      </c>
      <c r="S674" s="7" t="str">
        <f t="shared" si="111"/>
        <v/>
      </c>
      <c r="T674" s="42" t="str">
        <f>IF(AND(P674=3,H674="F",NOT(L674="Unattached")),SUMIF(O$2:O674,O674,I$2:I674),"")</f>
        <v/>
      </c>
      <c r="U674" s="8" t="str">
        <f t="shared" si="104"/>
        <v/>
      </c>
      <c r="V674" s="8" t="str">
        <f t="shared" si="108"/>
        <v/>
      </c>
      <c r="W674" s="40" t="str">
        <f t="shared" si="105"/>
        <v xml:space="preserve"> </v>
      </c>
      <c r="X674" s="40" t="str">
        <f>IF(H674="M",IF(P674&lt;&gt;4,"",VLOOKUP(CONCATENATE(O674," ",(P674-3)),$W$2:AA674,5,0)),IF(P674&lt;&gt;3,"",VLOOKUP(CONCATENATE(O674," ",(P674-2)),$W$2:AA674,5,0)))</f>
        <v/>
      </c>
      <c r="Y674" s="40" t="str">
        <f>IF(H674="M",IF(P674&lt;&gt;4,"",VLOOKUP(CONCATENATE(O674," ",(P674-2)),$W$2:AA674,5,0)),IF(P674&lt;&gt;3,"",VLOOKUP(CONCATENATE(O674," ",(P674-1)),$W$2:AA674,5,0)))</f>
        <v/>
      </c>
      <c r="Z674" s="40" t="str">
        <f>IF(H674="M",IF(P674&lt;&gt;4,"",VLOOKUP(CONCATENATE(O674," ",(P674-1)),$W$2:AA674,5,0)),IF(P674&lt;&gt;3,"",VLOOKUP(CONCATENATE(O674," ",(P674)),$W$2:AA674,5,0)))</f>
        <v/>
      </c>
      <c r="AA674" s="40" t="str">
        <f t="shared" si="109"/>
        <v/>
      </c>
    </row>
    <row r="675" spans="1:27" x14ac:dyDescent="0.3">
      <c r="A675" s="78" t="str">
        <f t="shared" si="102"/>
        <v/>
      </c>
      <c r="B675" s="78" t="str">
        <f t="shared" si="103"/>
        <v/>
      </c>
      <c r="C675" s="1">
        <v>674</v>
      </c>
      <c r="E675" s="73"/>
      <c r="F675" t="str">
        <f>IF(D675="","",VLOOKUP(D675,ENTRANTS!$A$1:$H$1000,2,0))</f>
        <v/>
      </c>
      <c r="G675" t="str">
        <f>IF(D675="","",VLOOKUP(D675,ENTRANTS!$A$1:$H$1000,3,0))</f>
        <v/>
      </c>
      <c r="H675" s="1" t="str">
        <f>IF(D675="","",LEFT(VLOOKUP(D675,ENTRANTS!$A$1:$H$1000,5,0),1))</f>
        <v/>
      </c>
      <c r="I675" s="1" t="str">
        <f>IF(D675="","",COUNTIF($H$2:H675,H675))</f>
        <v/>
      </c>
      <c r="J675" s="1" t="str">
        <f>IF(D675="","",VLOOKUP(D675,ENTRANTS!$A$1:$H$1000,4,0))</f>
        <v/>
      </c>
      <c r="K675" s="1" t="str">
        <f>IF(D675="","",COUNTIF($J$2:J675,J675))</f>
        <v/>
      </c>
      <c r="L675" t="str">
        <f>IF(D675="","",VLOOKUP(D675,ENTRANTS!$A$1:$H$1000,6,0))</f>
        <v/>
      </c>
      <c r="M675" s="99" t="str">
        <f t="shared" si="106"/>
        <v/>
      </c>
      <c r="N675" s="38"/>
      <c r="O675" s="5" t="str">
        <f t="shared" si="107"/>
        <v/>
      </c>
      <c r="P675" s="6" t="str">
        <f>IF(D675="","",COUNTIF($O$2:O675,O675))</f>
        <v/>
      </c>
      <c r="Q675" s="7" t="str">
        <f t="shared" si="110"/>
        <v/>
      </c>
      <c r="R675" s="42" t="str">
        <f>IF(AND(P675=4,H675="M",NOT(L675="Unattached")),SUMIF(O$2:O675,O675,I$2:I675),"")</f>
        <v/>
      </c>
      <c r="S675" s="7" t="str">
        <f t="shared" si="111"/>
        <v/>
      </c>
      <c r="T675" s="42" t="str">
        <f>IF(AND(P675=3,H675="F",NOT(L675="Unattached")),SUMIF(O$2:O675,O675,I$2:I675),"")</f>
        <v/>
      </c>
      <c r="U675" s="8" t="str">
        <f t="shared" si="104"/>
        <v/>
      </c>
      <c r="V675" s="8" t="str">
        <f t="shared" si="108"/>
        <v/>
      </c>
      <c r="W675" s="40" t="str">
        <f t="shared" si="105"/>
        <v xml:space="preserve"> </v>
      </c>
      <c r="X675" s="40" t="str">
        <f>IF(H675="M",IF(P675&lt;&gt;4,"",VLOOKUP(CONCATENATE(O675," ",(P675-3)),$W$2:AA675,5,0)),IF(P675&lt;&gt;3,"",VLOOKUP(CONCATENATE(O675," ",(P675-2)),$W$2:AA675,5,0)))</f>
        <v/>
      </c>
      <c r="Y675" s="40" t="str">
        <f>IF(H675="M",IF(P675&lt;&gt;4,"",VLOOKUP(CONCATENATE(O675," ",(P675-2)),$W$2:AA675,5,0)),IF(P675&lt;&gt;3,"",VLOOKUP(CONCATENATE(O675," ",(P675-1)),$W$2:AA675,5,0)))</f>
        <v/>
      </c>
      <c r="Z675" s="40" t="str">
        <f>IF(H675="M",IF(P675&lt;&gt;4,"",VLOOKUP(CONCATENATE(O675," ",(P675-1)),$W$2:AA675,5,0)),IF(P675&lt;&gt;3,"",VLOOKUP(CONCATENATE(O675," ",(P675)),$W$2:AA675,5,0)))</f>
        <v/>
      </c>
      <c r="AA675" s="40" t="str">
        <f t="shared" si="109"/>
        <v/>
      </c>
    </row>
    <row r="676" spans="1:27" x14ac:dyDescent="0.3">
      <c r="A676" s="78" t="str">
        <f t="shared" si="102"/>
        <v/>
      </c>
      <c r="B676" s="78" t="str">
        <f t="shared" si="103"/>
        <v/>
      </c>
      <c r="C676" s="1">
        <v>675</v>
      </c>
      <c r="E676" s="73"/>
      <c r="F676" t="str">
        <f>IF(D676="","",VLOOKUP(D676,ENTRANTS!$A$1:$H$1000,2,0))</f>
        <v/>
      </c>
      <c r="G676" t="str">
        <f>IF(D676="","",VLOOKUP(D676,ENTRANTS!$A$1:$H$1000,3,0))</f>
        <v/>
      </c>
      <c r="H676" s="1" t="str">
        <f>IF(D676="","",LEFT(VLOOKUP(D676,ENTRANTS!$A$1:$H$1000,5,0),1))</f>
        <v/>
      </c>
      <c r="I676" s="1" t="str">
        <f>IF(D676="","",COUNTIF($H$2:H676,H676))</f>
        <v/>
      </c>
      <c r="J676" s="1" t="str">
        <f>IF(D676="","",VLOOKUP(D676,ENTRANTS!$A$1:$H$1000,4,0))</f>
        <v/>
      </c>
      <c r="K676" s="1" t="str">
        <f>IF(D676="","",COUNTIF($J$2:J676,J676))</f>
        <v/>
      </c>
      <c r="L676" t="str">
        <f>IF(D676="","",VLOOKUP(D676,ENTRANTS!$A$1:$H$1000,6,0))</f>
        <v/>
      </c>
      <c r="M676" s="99" t="str">
        <f t="shared" si="106"/>
        <v/>
      </c>
      <c r="N676" s="38"/>
      <c r="O676" s="5" t="str">
        <f t="shared" si="107"/>
        <v/>
      </c>
      <c r="P676" s="6" t="str">
        <f>IF(D676="","",COUNTIF($O$2:O676,O676))</f>
        <v/>
      </c>
      <c r="Q676" s="7" t="str">
        <f t="shared" si="110"/>
        <v/>
      </c>
      <c r="R676" s="42" t="str">
        <f>IF(AND(P676=4,H676="M",NOT(L676="Unattached")),SUMIF(O$2:O676,O676,I$2:I676),"")</f>
        <v/>
      </c>
      <c r="S676" s="7" t="str">
        <f t="shared" si="111"/>
        <v/>
      </c>
      <c r="T676" s="42" t="str">
        <f>IF(AND(P676=3,H676="F",NOT(L676="Unattached")),SUMIF(O$2:O676,O676,I$2:I676),"")</f>
        <v/>
      </c>
      <c r="U676" s="8" t="str">
        <f t="shared" si="104"/>
        <v/>
      </c>
      <c r="V676" s="8" t="str">
        <f t="shared" si="108"/>
        <v/>
      </c>
      <c r="W676" s="40" t="str">
        <f t="shared" si="105"/>
        <v xml:space="preserve"> </v>
      </c>
      <c r="X676" s="40" t="str">
        <f>IF(H676="M",IF(P676&lt;&gt;4,"",VLOOKUP(CONCATENATE(O676," ",(P676-3)),$W$2:AA676,5,0)),IF(P676&lt;&gt;3,"",VLOOKUP(CONCATENATE(O676," ",(P676-2)),$W$2:AA676,5,0)))</f>
        <v/>
      </c>
      <c r="Y676" s="40" t="str">
        <f>IF(H676="M",IF(P676&lt;&gt;4,"",VLOOKUP(CONCATENATE(O676," ",(P676-2)),$W$2:AA676,5,0)),IF(P676&lt;&gt;3,"",VLOOKUP(CONCATENATE(O676," ",(P676-1)),$W$2:AA676,5,0)))</f>
        <v/>
      </c>
      <c r="Z676" s="40" t="str">
        <f>IF(H676="M",IF(P676&lt;&gt;4,"",VLOOKUP(CONCATENATE(O676," ",(P676-1)),$W$2:AA676,5,0)),IF(P676&lt;&gt;3,"",VLOOKUP(CONCATENATE(O676," ",(P676)),$W$2:AA676,5,0)))</f>
        <v/>
      </c>
      <c r="AA676" s="40" t="str">
        <f t="shared" si="109"/>
        <v/>
      </c>
    </row>
    <row r="677" spans="1:27" x14ac:dyDescent="0.3">
      <c r="A677" s="78" t="str">
        <f t="shared" si="102"/>
        <v/>
      </c>
      <c r="B677" s="78" t="str">
        <f t="shared" si="103"/>
        <v/>
      </c>
      <c r="C677" s="1">
        <v>676</v>
      </c>
      <c r="E677" s="73"/>
      <c r="F677" t="str">
        <f>IF(D677="","",VLOOKUP(D677,ENTRANTS!$A$1:$H$1000,2,0))</f>
        <v/>
      </c>
      <c r="G677" t="str">
        <f>IF(D677="","",VLOOKUP(D677,ENTRANTS!$A$1:$H$1000,3,0))</f>
        <v/>
      </c>
      <c r="H677" s="1" t="str">
        <f>IF(D677="","",LEFT(VLOOKUP(D677,ENTRANTS!$A$1:$H$1000,5,0),1))</f>
        <v/>
      </c>
      <c r="I677" s="1" t="str">
        <f>IF(D677="","",COUNTIF($H$2:H677,H677))</f>
        <v/>
      </c>
      <c r="J677" s="1" t="str">
        <f>IF(D677="","",VLOOKUP(D677,ENTRANTS!$A$1:$H$1000,4,0))</f>
        <v/>
      </c>
      <c r="K677" s="1" t="str">
        <f>IF(D677="","",COUNTIF($J$2:J677,J677))</f>
        <v/>
      </c>
      <c r="L677" t="str">
        <f>IF(D677="","",VLOOKUP(D677,ENTRANTS!$A$1:$H$1000,6,0))</f>
        <v/>
      </c>
      <c r="M677" s="99" t="str">
        <f t="shared" si="106"/>
        <v/>
      </c>
      <c r="N677" s="38"/>
      <c r="O677" s="5" t="str">
        <f t="shared" si="107"/>
        <v/>
      </c>
      <c r="P677" s="6" t="str">
        <f>IF(D677="","",COUNTIF($O$2:O677,O677))</f>
        <v/>
      </c>
      <c r="Q677" s="7" t="str">
        <f t="shared" si="110"/>
        <v/>
      </c>
      <c r="R677" s="42" t="str">
        <f>IF(AND(P677=4,H677="M",NOT(L677="Unattached")),SUMIF(O$2:O677,O677,I$2:I677),"")</f>
        <v/>
      </c>
      <c r="S677" s="7" t="str">
        <f t="shared" si="111"/>
        <v/>
      </c>
      <c r="T677" s="42" t="str">
        <f>IF(AND(P677=3,H677="F",NOT(L677="Unattached")),SUMIF(O$2:O677,O677,I$2:I677),"")</f>
        <v/>
      </c>
      <c r="U677" s="8" t="str">
        <f t="shared" si="104"/>
        <v/>
      </c>
      <c r="V677" s="8" t="str">
        <f t="shared" si="108"/>
        <v/>
      </c>
      <c r="W677" s="40" t="str">
        <f t="shared" si="105"/>
        <v xml:space="preserve"> </v>
      </c>
      <c r="X677" s="40" t="str">
        <f>IF(H677="M",IF(P677&lt;&gt;4,"",VLOOKUP(CONCATENATE(O677," ",(P677-3)),$W$2:AA677,5,0)),IF(P677&lt;&gt;3,"",VLOOKUP(CONCATENATE(O677," ",(P677-2)),$W$2:AA677,5,0)))</f>
        <v/>
      </c>
      <c r="Y677" s="40" t="str">
        <f>IF(H677="M",IF(P677&lt;&gt;4,"",VLOOKUP(CONCATENATE(O677," ",(P677-2)),$W$2:AA677,5,0)),IF(P677&lt;&gt;3,"",VLOOKUP(CONCATENATE(O677," ",(P677-1)),$W$2:AA677,5,0)))</f>
        <v/>
      </c>
      <c r="Z677" s="40" t="str">
        <f>IF(H677="M",IF(P677&lt;&gt;4,"",VLOOKUP(CONCATENATE(O677," ",(P677-1)),$W$2:AA677,5,0)),IF(P677&lt;&gt;3,"",VLOOKUP(CONCATENATE(O677," ",(P677)),$W$2:AA677,5,0)))</f>
        <v/>
      </c>
      <c r="AA677" s="40" t="str">
        <f t="shared" si="109"/>
        <v/>
      </c>
    </row>
    <row r="678" spans="1:27" x14ac:dyDescent="0.3">
      <c r="A678" s="78" t="str">
        <f t="shared" si="102"/>
        <v/>
      </c>
      <c r="B678" s="78" t="str">
        <f t="shared" si="103"/>
        <v/>
      </c>
      <c r="C678" s="1">
        <v>677</v>
      </c>
      <c r="E678" s="73"/>
      <c r="F678" t="str">
        <f>IF(D678="","",VLOOKUP(D678,ENTRANTS!$A$1:$H$1000,2,0))</f>
        <v/>
      </c>
      <c r="G678" t="str">
        <f>IF(D678="","",VLOOKUP(D678,ENTRANTS!$A$1:$H$1000,3,0))</f>
        <v/>
      </c>
      <c r="H678" s="1" t="str">
        <f>IF(D678="","",LEFT(VLOOKUP(D678,ENTRANTS!$A$1:$H$1000,5,0),1))</f>
        <v/>
      </c>
      <c r="I678" s="1" t="str">
        <f>IF(D678="","",COUNTIF($H$2:H678,H678))</f>
        <v/>
      </c>
      <c r="J678" s="1" t="str">
        <f>IF(D678="","",VLOOKUP(D678,ENTRANTS!$A$1:$H$1000,4,0))</f>
        <v/>
      </c>
      <c r="K678" s="1" t="str">
        <f>IF(D678="","",COUNTIF($J$2:J678,J678))</f>
        <v/>
      </c>
      <c r="L678" t="str">
        <f>IF(D678="","",VLOOKUP(D678,ENTRANTS!$A$1:$H$1000,6,0))</f>
        <v/>
      </c>
      <c r="M678" s="99" t="str">
        <f t="shared" si="106"/>
        <v/>
      </c>
      <c r="N678" s="38"/>
      <c r="O678" s="5" t="str">
        <f t="shared" si="107"/>
        <v/>
      </c>
      <c r="P678" s="6" t="str">
        <f>IF(D678="","",COUNTIF($O$2:O678,O678))</f>
        <v/>
      </c>
      <c r="Q678" s="7" t="str">
        <f t="shared" si="110"/>
        <v/>
      </c>
      <c r="R678" s="42" t="str">
        <f>IF(AND(P678=4,H678="M",NOT(L678="Unattached")),SUMIF(O$2:O678,O678,I$2:I678),"")</f>
        <v/>
      </c>
      <c r="S678" s="7" t="str">
        <f t="shared" si="111"/>
        <v/>
      </c>
      <c r="T678" s="42" t="str">
        <f>IF(AND(P678=3,H678="F",NOT(L678="Unattached")),SUMIF(O$2:O678,O678,I$2:I678),"")</f>
        <v/>
      </c>
      <c r="U678" s="8" t="str">
        <f t="shared" si="104"/>
        <v/>
      </c>
      <c r="V678" s="8" t="str">
        <f t="shared" si="108"/>
        <v/>
      </c>
      <c r="W678" s="40" t="str">
        <f t="shared" si="105"/>
        <v xml:space="preserve"> </v>
      </c>
      <c r="X678" s="40" t="str">
        <f>IF(H678="M",IF(P678&lt;&gt;4,"",VLOOKUP(CONCATENATE(O678," ",(P678-3)),$W$2:AA678,5,0)),IF(P678&lt;&gt;3,"",VLOOKUP(CONCATENATE(O678," ",(P678-2)),$W$2:AA678,5,0)))</f>
        <v/>
      </c>
      <c r="Y678" s="40" t="str">
        <f>IF(H678="M",IF(P678&lt;&gt;4,"",VLOOKUP(CONCATENATE(O678," ",(P678-2)),$W$2:AA678,5,0)),IF(P678&lt;&gt;3,"",VLOOKUP(CONCATENATE(O678," ",(P678-1)),$W$2:AA678,5,0)))</f>
        <v/>
      </c>
      <c r="Z678" s="40" t="str">
        <f>IF(H678="M",IF(P678&lt;&gt;4,"",VLOOKUP(CONCATENATE(O678," ",(P678-1)),$W$2:AA678,5,0)),IF(P678&lt;&gt;3,"",VLOOKUP(CONCATENATE(O678," ",(P678)),$W$2:AA678,5,0)))</f>
        <v/>
      </c>
      <c r="AA678" s="40" t="str">
        <f t="shared" si="109"/>
        <v/>
      </c>
    </row>
    <row r="679" spans="1:27" x14ac:dyDescent="0.3">
      <c r="A679" s="78" t="str">
        <f t="shared" si="102"/>
        <v/>
      </c>
      <c r="B679" s="78" t="str">
        <f t="shared" si="103"/>
        <v/>
      </c>
      <c r="C679" s="1">
        <v>678</v>
      </c>
      <c r="E679" s="73"/>
      <c r="F679" t="str">
        <f>IF(D679="","",VLOOKUP(D679,ENTRANTS!$A$1:$H$1000,2,0))</f>
        <v/>
      </c>
      <c r="G679" t="str">
        <f>IF(D679="","",VLOOKUP(D679,ENTRANTS!$A$1:$H$1000,3,0))</f>
        <v/>
      </c>
      <c r="H679" s="1" t="str">
        <f>IF(D679="","",LEFT(VLOOKUP(D679,ENTRANTS!$A$1:$H$1000,5,0),1))</f>
        <v/>
      </c>
      <c r="I679" s="1" t="str">
        <f>IF(D679="","",COUNTIF($H$2:H679,H679))</f>
        <v/>
      </c>
      <c r="J679" s="1" t="str">
        <f>IF(D679="","",VLOOKUP(D679,ENTRANTS!$A$1:$H$1000,4,0))</f>
        <v/>
      </c>
      <c r="K679" s="1" t="str">
        <f>IF(D679="","",COUNTIF($J$2:J679,J679))</f>
        <v/>
      </c>
      <c r="L679" t="str">
        <f>IF(D679="","",VLOOKUP(D679,ENTRANTS!$A$1:$H$1000,6,0))</f>
        <v/>
      </c>
      <c r="M679" s="99" t="str">
        <f t="shared" si="106"/>
        <v/>
      </c>
      <c r="N679" s="38"/>
      <c r="O679" s="5" t="str">
        <f t="shared" si="107"/>
        <v/>
      </c>
      <c r="P679" s="6" t="str">
        <f>IF(D679="","",COUNTIF($O$2:O679,O679))</f>
        <v/>
      </c>
      <c r="Q679" s="7" t="str">
        <f t="shared" si="110"/>
        <v/>
      </c>
      <c r="R679" s="42" t="str">
        <f>IF(AND(P679=4,H679="M",NOT(L679="Unattached")),SUMIF(O$2:O679,O679,I$2:I679),"")</f>
        <v/>
      </c>
      <c r="S679" s="7" t="str">
        <f t="shared" si="111"/>
        <v/>
      </c>
      <c r="T679" s="42" t="str">
        <f>IF(AND(P679=3,H679="F",NOT(L679="Unattached")),SUMIF(O$2:O679,O679,I$2:I679),"")</f>
        <v/>
      </c>
      <c r="U679" s="8" t="str">
        <f t="shared" si="104"/>
        <v/>
      </c>
      <c r="V679" s="8" t="str">
        <f t="shared" si="108"/>
        <v/>
      </c>
      <c r="W679" s="40" t="str">
        <f t="shared" si="105"/>
        <v xml:space="preserve"> </v>
      </c>
      <c r="X679" s="40" t="str">
        <f>IF(H679="M",IF(P679&lt;&gt;4,"",VLOOKUP(CONCATENATE(O679," ",(P679-3)),$W$2:AA679,5,0)),IF(P679&lt;&gt;3,"",VLOOKUP(CONCATENATE(O679," ",(P679-2)),$W$2:AA679,5,0)))</f>
        <v/>
      </c>
      <c r="Y679" s="40" t="str">
        <f>IF(H679="M",IF(P679&lt;&gt;4,"",VLOOKUP(CONCATENATE(O679," ",(P679-2)),$W$2:AA679,5,0)),IF(P679&lt;&gt;3,"",VLOOKUP(CONCATENATE(O679," ",(P679-1)),$W$2:AA679,5,0)))</f>
        <v/>
      </c>
      <c r="Z679" s="40" t="str">
        <f>IF(H679="M",IF(P679&lt;&gt;4,"",VLOOKUP(CONCATENATE(O679," ",(P679-1)),$W$2:AA679,5,0)),IF(P679&lt;&gt;3,"",VLOOKUP(CONCATENATE(O679," ",(P679)),$W$2:AA679,5,0)))</f>
        <v/>
      </c>
      <c r="AA679" s="40" t="str">
        <f t="shared" si="109"/>
        <v/>
      </c>
    </row>
    <row r="680" spans="1:27" x14ac:dyDescent="0.3">
      <c r="A680" s="78" t="str">
        <f t="shared" si="102"/>
        <v/>
      </c>
      <c r="B680" s="78" t="str">
        <f t="shared" si="103"/>
        <v/>
      </c>
      <c r="C680" s="1">
        <v>679</v>
      </c>
      <c r="E680" s="73"/>
      <c r="F680" t="str">
        <f>IF(D680="","",VLOOKUP(D680,ENTRANTS!$A$1:$H$1000,2,0))</f>
        <v/>
      </c>
      <c r="G680" t="str">
        <f>IF(D680="","",VLOOKUP(D680,ENTRANTS!$A$1:$H$1000,3,0))</f>
        <v/>
      </c>
      <c r="H680" s="1" t="str">
        <f>IF(D680="","",LEFT(VLOOKUP(D680,ENTRANTS!$A$1:$H$1000,5,0),1))</f>
        <v/>
      </c>
      <c r="I680" s="1" t="str">
        <f>IF(D680="","",COUNTIF($H$2:H680,H680))</f>
        <v/>
      </c>
      <c r="J680" s="1" t="str">
        <f>IF(D680="","",VLOOKUP(D680,ENTRANTS!$A$1:$H$1000,4,0))</f>
        <v/>
      </c>
      <c r="K680" s="1" t="str">
        <f>IF(D680="","",COUNTIF($J$2:J680,J680))</f>
        <v/>
      </c>
      <c r="L680" t="str">
        <f>IF(D680="","",VLOOKUP(D680,ENTRANTS!$A$1:$H$1000,6,0))</f>
        <v/>
      </c>
      <c r="M680" s="99" t="str">
        <f t="shared" si="106"/>
        <v/>
      </c>
      <c r="N680" s="38"/>
      <c r="O680" s="5" t="str">
        <f t="shared" si="107"/>
        <v/>
      </c>
      <c r="P680" s="6" t="str">
        <f>IF(D680="","",COUNTIF($O$2:O680,O680))</f>
        <v/>
      </c>
      <c r="Q680" s="7" t="str">
        <f t="shared" si="110"/>
        <v/>
      </c>
      <c r="R680" s="42" t="str">
        <f>IF(AND(P680=4,H680="M",NOT(L680="Unattached")),SUMIF(O$2:O680,O680,I$2:I680),"")</f>
        <v/>
      </c>
      <c r="S680" s="7" t="str">
        <f t="shared" si="111"/>
        <v/>
      </c>
      <c r="T680" s="42" t="str">
        <f>IF(AND(P680=3,H680="F",NOT(L680="Unattached")),SUMIF(O$2:O680,O680,I$2:I680),"")</f>
        <v/>
      </c>
      <c r="U680" s="8" t="str">
        <f t="shared" si="104"/>
        <v/>
      </c>
      <c r="V680" s="8" t="str">
        <f t="shared" si="108"/>
        <v/>
      </c>
      <c r="W680" s="40" t="str">
        <f t="shared" si="105"/>
        <v xml:space="preserve"> </v>
      </c>
      <c r="X680" s="40" t="str">
        <f>IF(H680="M",IF(P680&lt;&gt;4,"",VLOOKUP(CONCATENATE(O680," ",(P680-3)),$W$2:AA680,5,0)),IF(P680&lt;&gt;3,"",VLOOKUP(CONCATENATE(O680," ",(P680-2)),$W$2:AA680,5,0)))</f>
        <v/>
      </c>
      <c r="Y680" s="40" t="str">
        <f>IF(H680="M",IF(P680&lt;&gt;4,"",VLOOKUP(CONCATENATE(O680," ",(P680-2)),$W$2:AA680,5,0)),IF(P680&lt;&gt;3,"",VLOOKUP(CONCATENATE(O680," ",(P680-1)),$W$2:AA680,5,0)))</f>
        <v/>
      </c>
      <c r="Z680" s="40" t="str">
        <f>IF(H680="M",IF(P680&lt;&gt;4,"",VLOOKUP(CONCATENATE(O680," ",(P680-1)),$W$2:AA680,5,0)),IF(P680&lt;&gt;3,"",VLOOKUP(CONCATENATE(O680," ",(P680)),$W$2:AA680,5,0)))</f>
        <v/>
      </c>
      <c r="AA680" s="40" t="str">
        <f t="shared" si="109"/>
        <v/>
      </c>
    </row>
    <row r="681" spans="1:27" x14ac:dyDescent="0.3">
      <c r="A681" s="78" t="str">
        <f t="shared" si="102"/>
        <v/>
      </c>
      <c r="B681" s="78" t="str">
        <f t="shared" si="103"/>
        <v/>
      </c>
      <c r="C681" s="1">
        <v>680</v>
      </c>
      <c r="E681" s="73"/>
      <c r="F681" t="str">
        <f>IF(D681="","",VLOOKUP(D681,ENTRANTS!$A$1:$H$1000,2,0))</f>
        <v/>
      </c>
      <c r="G681" t="str">
        <f>IF(D681="","",VLOOKUP(D681,ENTRANTS!$A$1:$H$1000,3,0))</f>
        <v/>
      </c>
      <c r="H681" s="1" t="str">
        <f>IF(D681="","",LEFT(VLOOKUP(D681,ENTRANTS!$A$1:$H$1000,5,0),1))</f>
        <v/>
      </c>
      <c r="I681" s="1" t="str">
        <f>IF(D681="","",COUNTIF($H$2:H681,H681))</f>
        <v/>
      </c>
      <c r="J681" s="1" t="str">
        <f>IF(D681="","",VLOOKUP(D681,ENTRANTS!$A$1:$H$1000,4,0))</f>
        <v/>
      </c>
      <c r="K681" s="1" t="str">
        <f>IF(D681="","",COUNTIF($J$2:J681,J681))</f>
        <v/>
      </c>
      <c r="L681" t="str">
        <f>IF(D681="","",VLOOKUP(D681,ENTRANTS!$A$1:$H$1000,6,0))</f>
        <v/>
      </c>
      <c r="M681" s="99" t="str">
        <f t="shared" si="106"/>
        <v/>
      </c>
      <c r="N681" s="38"/>
      <c r="O681" s="5" t="str">
        <f t="shared" si="107"/>
        <v/>
      </c>
      <c r="P681" s="6" t="str">
        <f>IF(D681="","",COUNTIF($O$2:O681,O681))</f>
        <v/>
      </c>
      <c r="Q681" s="7" t="str">
        <f t="shared" si="110"/>
        <v/>
      </c>
      <c r="R681" s="42" t="str">
        <f>IF(AND(P681=4,H681="M",NOT(L681="Unattached")),SUMIF(O$2:O681,O681,I$2:I681),"")</f>
        <v/>
      </c>
      <c r="S681" s="7" t="str">
        <f t="shared" si="111"/>
        <v/>
      </c>
      <c r="T681" s="42" t="str">
        <f>IF(AND(P681=3,H681="F",NOT(L681="Unattached")),SUMIF(O$2:O681,O681,I$2:I681),"")</f>
        <v/>
      </c>
      <c r="U681" s="8" t="str">
        <f t="shared" si="104"/>
        <v/>
      </c>
      <c r="V681" s="8" t="str">
        <f t="shared" si="108"/>
        <v/>
      </c>
      <c r="W681" s="40" t="str">
        <f t="shared" si="105"/>
        <v xml:space="preserve"> </v>
      </c>
      <c r="X681" s="40" t="str">
        <f>IF(H681="M",IF(P681&lt;&gt;4,"",VLOOKUP(CONCATENATE(O681," ",(P681-3)),$W$2:AA681,5,0)),IF(P681&lt;&gt;3,"",VLOOKUP(CONCATENATE(O681," ",(P681-2)),$W$2:AA681,5,0)))</f>
        <v/>
      </c>
      <c r="Y681" s="40" t="str">
        <f>IF(H681="M",IF(P681&lt;&gt;4,"",VLOOKUP(CONCATENATE(O681," ",(P681-2)),$W$2:AA681,5,0)),IF(P681&lt;&gt;3,"",VLOOKUP(CONCATENATE(O681," ",(P681-1)),$W$2:AA681,5,0)))</f>
        <v/>
      </c>
      <c r="Z681" s="40" t="str">
        <f>IF(H681="M",IF(P681&lt;&gt;4,"",VLOOKUP(CONCATENATE(O681," ",(P681-1)),$W$2:AA681,5,0)),IF(P681&lt;&gt;3,"",VLOOKUP(CONCATENATE(O681," ",(P681)),$W$2:AA681,5,0)))</f>
        <v/>
      </c>
      <c r="AA681" s="40" t="str">
        <f t="shared" si="109"/>
        <v/>
      </c>
    </row>
    <row r="682" spans="1:27" x14ac:dyDescent="0.3">
      <c r="A682" s="78" t="str">
        <f t="shared" si="102"/>
        <v/>
      </c>
      <c r="B682" s="78" t="str">
        <f t="shared" si="103"/>
        <v/>
      </c>
      <c r="C682" s="1">
        <v>681</v>
      </c>
      <c r="E682" s="73"/>
      <c r="F682" t="str">
        <f>IF(D682="","",VLOOKUP(D682,ENTRANTS!$A$1:$H$1000,2,0))</f>
        <v/>
      </c>
      <c r="G682" t="str">
        <f>IF(D682="","",VLOOKUP(D682,ENTRANTS!$A$1:$H$1000,3,0))</f>
        <v/>
      </c>
      <c r="H682" s="1" t="str">
        <f>IF(D682="","",LEFT(VLOOKUP(D682,ENTRANTS!$A$1:$H$1000,5,0),1))</f>
        <v/>
      </c>
      <c r="I682" s="1" t="str">
        <f>IF(D682="","",COUNTIF($H$2:H682,H682))</f>
        <v/>
      </c>
      <c r="J682" s="1" t="str">
        <f>IF(D682="","",VLOOKUP(D682,ENTRANTS!$A$1:$H$1000,4,0))</f>
        <v/>
      </c>
      <c r="K682" s="1" t="str">
        <f>IF(D682="","",COUNTIF($J$2:J682,J682))</f>
        <v/>
      </c>
      <c r="L682" t="str">
        <f>IF(D682="","",VLOOKUP(D682,ENTRANTS!$A$1:$H$1000,6,0))</f>
        <v/>
      </c>
      <c r="M682" s="99" t="str">
        <f t="shared" si="106"/>
        <v/>
      </c>
      <c r="N682" s="38"/>
      <c r="O682" s="5" t="str">
        <f t="shared" si="107"/>
        <v/>
      </c>
      <c r="P682" s="6" t="str">
        <f>IF(D682="","",COUNTIF($O$2:O682,O682))</f>
        <v/>
      </c>
      <c r="Q682" s="7" t="str">
        <f t="shared" si="110"/>
        <v/>
      </c>
      <c r="R682" s="42" t="str">
        <f>IF(AND(P682=4,H682="M",NOT(L682="Unattached")),SUMIF(O$2:O682,O682,I$2:I682),"")</f>
        <v/>
      </c>
      <c r="S682" s="7" t="str">
        <f t="shared" si="111"/>
        <v/>
      </c>
      <c r="T682" s="42" t="str">
        <f>IF(AND(P682=3,H682="F",NOT(L682="Unattached")),SUMIF(O$2:O682,O682,I$2:I682),"")</f>
        <v/>
      </c>
      <c r="U682" s="8" t="str">
        <f t="shared" si="104"/>
        <v/>
      </c>
      <c r="V682" s="8" t="str">
        <f t="shared" si="108"/>
        <v/>
      </c>
      <c r="W682" s="40" t="str">
        <f t="shared" si="105"/>
        <v xml:space="preserve"> </v>
      </c>
      <c r="X682" s="40" t="str">
        <f>IF(H682="M",IF(P682&lt;&gt;4,"",VLOOKUP(CONCATENATE(O682," ",(P682-3)),$W$2:AA682,5,0)),IF(P682&lt;&gt;3,"",VLOOKUP(CONCATENATE(O682," ",(P682-2)),$W$2:AA682,5,0)))</f>
        <v/>
      </c>
      <c r="Y682" s="40" t="str">
        <f>IF(H682="M",IF(P682&lt;&gt;4,"",VLOOKUP(CONCATENATE(O682," ",(P682-2)),$W$2:AA682,5,0)),IF(P682&lt;&gt;3,"",VLOOKUP(CONCATENATE(O682," ",(P682-1)),$W$2:AA682,5,0)))</f>
        <v/>
      </c>
      <c r="Z682" s="40" t="str">
        <f>IF(H682="M",IF(P682&lt;&gt;4,"",VLOOKUP(CONCATENATE(O682," ",(P682-1)),$W$2:AA682,5,0)),IF(P682&lt;&gt;3,"",VLOOKUP(CONCATENATE(O682," ",(P682)),$W$2:AA682,5,0)))</f>
        <v/>
      </c>
      <c r="AA682" s="40" t="str">
        <f t="shared" si="109"/>
        <v/>
      </c>
    </row>
    <row r="683" spans="1:27" x14ac:dyDescent="0.3">
      <c r="A683" s="78" t="str">
        <f t="shared" si="102"/>
        <v/>
      </c>
      <c r="B683" s="78" t="str">
        <f t="shared" si="103"/>
        <v/>
      </c>
      <c r="C683" s="1">
        <v>682</v>
      </c>
      <c r="E683" s="73"/>
      <c r="F683" t="str">
        <f>IF(D683="","",VLOOKUP(D683,ENTRANTS!$A$1:$H$1000,2,0))</f>
        <v/>
      </c>
      <c r="G683" t="str">
        <f>IF(D683="","",VLOOKUP(D683,ENTRANTS!$A$1:$H$1000,3,0))</f>
        <v/>
      </c>
      <c r="H683" s="1" t="str">
        <f>IF(D683="","",LEFT(VLOOKUP(D683,ENTRANTS!$A$1:$H$1000,5,0),1))</f>
        <v/>
      </c>
      <c r="I683" s="1" t="str">
        <f>IF(D683="","",COUNTIF($H$2:H683,H683))</f>
        <v/>
      </c>
      <c r="J683" s="1" t="str">
        <f>IF(D683="","",VLOOKUP(D683,ENTRANTS!$A$1:$H$1000,4,0))</f>
        <v/>
      </c>
      <c r="K683" s="1" t="str">
        <f>IF(D683="","",COUNTIF($J$2:J683,J683))</f>
        <v/>
      </c>
      <c r="L683" t="str">
        <f>IF(D683="","",VLOOKUP(D683,ENTRANTS!$A$1:$H$1000,6,0))</f>
        <v/>
      </c>
      <c r="M683" s="99" t="str">
        <f t="shared" si="106"/>
        <v/>
      </c>
      <c r="N683" s="38"/>
      <c r="O683" s="5" t="str">
        <f t="shared" si="107"/>
        <v/>
      </c>
      <c r="P683" s="6" t="str">
        <f>IF(D683="","",COUNTIF($O$2:O683,O683))</f>
        <v/>
      </c>
      <c r="Q683" s="7" t="str">
        <f t="shared" si="110"/>
        <v/>
      </c>
      <c r="R683" s="42" t="str">
        <f>IF(AND(P683=4,H683="M",NOT(L683="Unattached")),SUMIF(O$2:O683,O683,I$2:I683),"")</f>
        <v/>
      </c>
      <c r="S683" s="7" t="str">
        <f t="shared" si="111"/>
        <v/>
      </c>
      <c r="T683" s="42" t="str">
        <f>IF(AND(P683=3,H683="F",NOT(L683="Unattached")),SUMIF(O$2:O683,O683,I$2:I683),"")</f>
        <v/>
      </c>
      <c r="U683" s="8" t="str">
        <f t="shared" si="104"/>
        <v/>
      </c>
      <c r="V683" s="8" t="str">
        <f t="shared" si="108"/>
        <v/>
      </c>
      <c r="W683" s="40" t="str">
        <f t="shared" si="105"/>
        <v xml:space="preserve"> </v>
      </c>
      <c r="X683" s="40" t="str">
        <f>IF(H683="M",IF(P683&lt;&gt;4,"",VLOOKUP(CONCATENATE(O683," ",(P683-3)),$W$2:AA683,5,0)),IF(P683&lt;&gt;3,"",VLOOKUP(CONCATENATE(O683," ",(P683-2)),$W$2:AA683,5,0)))</f>
        <v/>
      </c>
      <c r="Y683" s="40" t="str">
        <f>IF(H683="M",IF(P683&lt;&gt;4,"",VLOOKUP(CONCATENATE(O683," ",(P683-2)),$W$2:AA683,5,0)),IF(P683&lt;&gt;3,"",VLOOKUP(CONCATENATE(O683," ",(P683-1)),$W$2:AA683,5,0)))</f>
        <v/>
      </c>
      <c r="Z683" s="40" t="str">
        <f>IF(H683="M",IF(P683&lt;&gt;4,"",VLOOKUP(CONCATENATE(O683," ",(P683-1)),$W$2:AA683,5,0)),IF(P683&lt;&gt;3,"",VLOOKUP(CONCATENATE(O683," ",(P683)),$W$2:AA683,5,0)))</f>
        <v/>
      </c>
      <c r="AA683" s="40" t="str">
        <f t="shared" si="109"/>
        <v/>
      </c>
    </row>
    <row r="684" spans="1:27" x14ac:dyDescent="0.3">
      <c r="A684" s="78" t="str">
        <f t="shared" si="102"/>
        <v/>
      </c>
      <c r="B684" s="78" t="str">
        <f t="shared" si="103"/>
        <v/>
      </c>
      <c r="C684" s="1">
        <v>683</v>
      </c>
      <c r="E684" s="73"/>
      <c r="F684" t="str">
        <f>IF(D684="","",VLOOKUP(D684,ENTRANTS!$A$1:$H$1000,2,0))</f>
        <v/>
      </c>
      <c r="G684" t="str">
        <f>IF(D684="","",VLOOKUP(D684,ENTRANTS!$A$1:$H$1000,3,0))</f>
        <v/>
      </c>
      <c r="H684" s="1" t="str">
        <f>IF(D684="","",LEFT(VLOOKUP(D684,ENTRANTS!$A$1:$H$1000,5,0),1))</f>
        <v/>
      </c>
      <c r="I684" s="1" t="str">
        <f>IF(D684="","",COUNTIF($H$2:H684,H684))</f>
        <v/>
      </c>
      <c r="J684" s="1" t="str">
        <f>IF(D684="","",VLOOKUP(D684,ENTRANTS!$A$1:$H$1000,4,0))</f>
        <v/>
      </c>
      <c r="K684" s="1" t="str">
        <f>IF(D684="","",COUNTIF($J$2:J684,J684))</f>
        <v/>
      </c>
      <c r="L684" t="str">
        <f>IF(D684="","",VLOOKUP(D684,ENTRANTS!$A$1:$H$1000,6,0))</f>
        <v/>
      </c>
      <c r="M684" s="99" t="str">
        <f t="shared" si="106"/>
        <v/>
      </c>
      <c r="N684" s="38"/>
      <c r="O684" s="5" t="str">
        <f t="shared" si="107"/>
        <v/>
      </c>
      <c r="P684" s="6" t="str">
        <f>IF(D684="","",COUNTIF($O$2:O684,O684))</f>
        <v/>
      </c>
      <c r="Q684" s="7" t="str">
        <f t="shared" si="110"/>
        <v/>
      </c>
      <c r="R684" s="42" t="str">
        <f>IF(AND(P684=4,H684="M",NOT(L684="Unattached")),SUMIF(O$2:O684,O684,I$2:I684),"")</f>
        <v/>
      </c>
      <c r="S684" s="7" t="str">
        <f t="shared" si="111"/>
        <v/>
      </c>
      <c r="T684" s="42" t="str">
        <f>IF(AND(P684=3,H684="F",NOT(L684="Unattached")),SUMIF(O$2:O684,O684,I$2:I684),"")</f>
        <v/>
      </c>
      <c r="U684" s="8" t="str">
        <f t="shared" si="104"/>
        <v/>
      </c>
      <c r="V684" s="8" t="str">
        <f t="shared" si="108"/>
        <v/>
      </c>
      <c r="W684" s="40" t="str">
        <f t="shared" si="105"/>
        <v xml:space="preserve"> </v>
      </c>
      <c r="X684" s="40" t="str">
        <f>IF(H684="M",IF(P684&lt;&gt;4,"",VLOOKUP(CONCATENATE(O684," ",(P684-3)),$W$2:AA684,5,0)),IF(P684&lt;&gt;3,"",VLOOKUP(CONCATENATE(O684," ",(P684-2)),$W$2:AA684,5,0)))</f>
        <v/>
      </c>
      <c r="Y684" s="40" t="str">
        <f>IF(H684="M",IF(P684&lt;&gt;4,"",VLOOKUP(CONCATENATE(O684," ",(P684-2)),$W$2:AA684,5,0)),IF(P684&lt;&gt;3,"",VLOOKUP(CONCATENATE(O684," ",(P684-1)),$W$2:AA684,5,0)))</f>
        <v/>
      </c>
      <c r="Z684" s="40" t="str">
        <f>IF(H684="M",IF(P684&lt;&gt;4,"",VLOOKUP(CONCATENATE(O684," ",(P684-1)),$W$2:AA684,5,0)),IF(P684&lt;&gt;3,"",VLOOKUP(CONCATENATE(O684," ",(P684)),$W$2:AA684,5,0)))</f>
        <v/>
      </c>
      <c r="AA684" s="40" t="str">
        <f t="shared" si="109"/>
        <v/>
      </c>
    </row>
    <row r="685" spans="1:27" x14ac:dyDescent="0.3">
      <c r="A685" s="78" t="str">
        <f t="shared" si="102"/>
        <v/>
      </c>
      <c r="B685" s="78" t="str">
        <f t="shared" si="103"/>
        <v/>
      </c>
      <c r="C685" s="1">
        <v>684</v>
      </c>
      <c r="E685" s="73"/>
      <c r="F685" t="str">
        <f>IF(D685="","",VLOOKUP(D685,ENTRANTS!$A$1:$H$1000,2,0))</f>
        <v/>
      </c>
      <c r="G685" t="str">
        <f>IF(D685="","",VLOOKUP(D685,ENTRANTS!$A$1:$H$1000,3,0))</f>
        <v/>
      </c>
      <c r="H685" s="1" t="str">
        <f>IF(D685="","",LEFT(VLOOKUP(D685,ENTRANTS!$A$1:$H$1000,5,0),1))</f>
        <v/>
      </c>
      <c r="I685" s="1" t="str">
        <f>IF(D685="","",COUNTIF($H$2:H685,H685))</f>
        <v/>
      </c>
      <c r="J685" s="1" t="str">
        <f>IF(D685="","",VLOOKUP(D685,ENTRANTS!$A$1:$H$1000,4,0))</f>
        <v/>
      </c>
      <c r="K685" s="1" t="str">
        <f>IF(D685="","",COUNTIF($J$2:J685,J685))</f>
        <v/>
      </c>
      <c r="L685" t="str">
        <f>IF(D685="","",VLOOKUP(D685,ENTRANTS!$A$1:$H$1000,6,0))</f>
        <v/>
      </c>
      <c r="M685" s="99" t="str">
        <f t="shared" si="106"/>
        <v/>
      </c>
      <c r="N685" s="38"/>
      <c r="O685" s="5" t="str">
        <f t="shared" si="107"/>
        <v/>
      </c>
      <c r="P685" s="6" t="str">
        <f>IF(D685="","",COUNTIF($O$2:O685,O685))</f>
        <v/>
      </c>
      <c r="Q685" s="7" t="str">
        <f t="shared" si="110"/>
        <v/>
      </c>
      <c r="R685" s="42" t="str">
        <f>IF(AND(P685=4,H685="M",NOT(L685="Unattached")),SUMIF(O$2:O685,O685,I$2:I685),"")</f>
        <v/>
      </c>
      <c r="S685" s="7" t="str">
        <f t="shared" si="111"/>
        <v/>
      </c>
      <c r="T685" s="42" t="str">
        <f>IF(AND(P685=3,H685="F",NOT(L685="Unattached")),SUMIF(O$2:O685,O685,I$2:I685),"")</f>
        <v/>
      </c>
      <c r="U685" s="8" t="str">
        <f t="shared" si="104"/>
        <v/>
      </c>
      <c r="V685" s="8" t="str">
        <f t="shared" si="108"/>
        <v/>
      </c>
      <c r="W685" s="40" t="str">
        <f t="shared" si="105"/>
        <v xml:space="preserve"> </v>
      </c>
      <c r="X685" s="40" t="str">
        <f>IF(H685="M",IF(P685&lt;&gt;4,"",VLOOKUP(CONCATENATE(O685," ",(P685-3)),$W$2:AA685,5,0)),IF(P685&lt;&gt;3,"",VLOOKUP(CONCATENATE(O685," ",(P685-2)),$W$2:AA685,5,0)))</f>
        <v/>
      </c>
      <c r="Y685" s="40" t="str">
        <f>IF(H685="M",IF(P685&lt;&gt;4,"",VLOOKUP(CONCATENATE(O685," ",(P685-2)),$W$2:AA685,5,0)),IF(P685&lt;&gt;3,"",VLOOKUP(CONCATENATE(O685," ",(P685-1)),$W$2:AA685,5,0)))</f>
        <v/>
      </c>
      <c r="Z685" s="40" t="str">
        <f>IF(H685="M",IF(P685&lt;&gt;4,"",VLOOKUP(CONCATENATE(O685," ",(P685-1)),$W$2:AA685,5,0)),IF(P685&lt;&gt;3,"",VLOOKUP(CONCATENATE(O685," ",(P685)),$W$2:AA685,5,0)))</f>
        <v/>
      </c>
      <c r="AA685" s="40" t="str">
        <f t="shared" si="109"/>
        <v/>
      </c>
    </row>
    <row r="686" spans="1:27" x14ac:dyDescent="0.3">
      <c r="A686" s="78" t="str">
        <f t="shared" si="102"/>
        <v/>
      </c>
      <c r="B686" s="78" t="str">
        <f t="shared" si="103"/>
        <v/>
      </c>
      <c r="C686" s="1">
        <v>685</v>
      </c>
      <c r="E686" s="73"/>
      <c r="F686" t="str">
        <f>IF(D686="","",VLOOKUP(D686,ENTRANTS!$A$1:$H$1000,2,0))</f>
        <v/>
      </c>
      <c r="G686" t="str">
        <f>IF(D686="","",VLOOKUP(D686,ENTRANTS!$A$1:$H$1000,3,0))</f>
        <v/>
      </c>
      <c r="H686" s="1" t="str">
        <f>IF(D686="","",LEFT(VLOOKUP(D686,ENTRANTS!$A$1:$H$1000,5,0),1))</f>
        <v/>
      </c>
      <c r="I686" s="1" t="str">
        <f>IF(D686="","",COUNTIF($H$2:H686,H686))</f>
        <v/>
      </c>
      <c r="J686" s="1" t="str">
        <f>IF(D686="","",VLOOKUP(D686,ENTRANTS!$A$1:$H$1000,4,0))</f>
        <v/>
      </c>
      <c r="K686" s="1" t="str">
        <f>IF(D686="","",COUNTIF($J$2:J686,J686))</f>
        <v/>
      </c>
      <c r="L686" t="str">
        <f>IF(D686="","",VLOOKUP(D686,ENTRANTS!$A$1:$H$1000,6,0))</f>
        <v/>
      </c>
      <c r="M686" s="99" t="str">
        <f t="shared" si="106"/>
        <v/>
      </c>
      <c r="N686" s="38"/>
      <c r="O686" s="5" t="str">
        <f t="shared" si="107"/>
        <v/>
      </c>
      <c r="P686" s="6" t="str">
        <f>IF(D686="","",COUNTIF($O$2:O686,O686))</f>
        <v/>
      </c>
      <c r="Q686" s="7" t="str">
        <f t="shared" si="110"/>
        <v/>
      </c>
      <c r="R686" s="42" t="str">
        <f>IF(AND(P686=4,H686="M",NOT(L686="Unattached")),SUMIF(O$2:O686,O686,I$2:I686),"")</f>
        <v/>
      </c>
      <c r="S686" s="7" t="str">
        <f t="shared" si="111"/>
        <v/>
      </c>
      <c r="T686" s="42" t="str">
        <f>IF(AND(P686=3,H686="F",NOT(L686="Unattached")),SUMIF(O$2:O686,O686,I$2:I686),"")</f>
        <v/>
      </c>
      <c r="U686" s="8" t="str">
        <f t="shared" si="104"/>
        <v/>
      </c>
      <c r="V686" s="8" t="str">
        <f t="shared" si="108"/>
        <v/>
      </c>
      <c r="W686" s="40" t="str">
        <f t="shared" si="105"/>
        <v xml:space="preserve"> </v>
      </c>
      <c r="X686" s="40" t="str">
        <f>IF(H686="M",IF(P686&lt;&gt;4,"",VLOOKUP(CONCATENATE(O686," ",(P686-3)),$W$2:AA686,5,0)),IF(P686&lt;&gt;3,"",VLOOKUP(CONCATENATE(O686," ",(P686-2)),$W$2:AA686,5,0)))</f>
        <v/>
      </c>
      <c r="Y686" s="40" t="str">
        <f>IF(H686="M",IF(P686&lt;&gt;4,"",VLOOKUP(CONCATENATE(O686," ",(P686-2)),$W$2:AA686,5,0)),IF(P686&lt;&gt;3,"",VLOOKUP(CONCATENATE(O686," ",(P686-1)),$W$2:AA686,5,0)))</f>
        <v/>
      </c>
      <c r="Z686" s="40" t="str">
        <f>IF(H686="M",IF(P686&lt;&gt;4,"",VLOOKUP(CONCATENATE(O686," ",(P686-1)),$W$2:AA686,5,0)),IF(P686&lt;&gt;3,"",VLOOKUP(CONCATENATE(O686," ",(P686)),$W$2:AA686,5,0)))</f>
        <v/>
      </c>
      <c r="AA686" s="40" t="str">
        <f t="shared" si="109"/>
        <v/>
      </c>
    </row>
    <row r="687" spans="1:27" x14ac:dyDescent="0.3">
      <c r="A687" s="78" t="str">
        <f t="shared" si="102"/>
        <v/>
      </c>
      <c r="B687" s="78" t="str">
        <f t="shared" si="103"/>
        <v/>
      </c>
      <c r="C687" s="1">
        <v>686</v>
      </c>
      <c r="E687" s="73"/>
      <c r="F687" t="str">
        <f>IF(D687="","",VLOOKUP(D687,ENTRANTS!$A$1:$H$1000,2,0))</f>
        <v/>
      </c>
      <c r="G687" t="str">
        <f>IF(D687="","",VLOOKUP(D687,ENTRANTS!$A$1:$H$1000,3,0))</f>
        <v/>
      </c>
      <c r="H687" s="1" t="str">
        <f>IF(D687="","",LEFT(VLOOKUP(D687,ENTRANTS!$A$1:$H$1000,5,0),1))</f>
        <v/>
      </c>
      <c r="I687" s="1" t="str">
        <f>IF(D687="","",COUNTIF($H$2:H687,H687))</f>
        <v/>
      </c>
      <c r="J687" s="1" t="str">
        <f>IF(D687="","",VLOOKUP(D687,ENTRANTS!$A$1:$H$1000,4,0))</f>
        <v/>
      </c>
      <c r="K687" s="1" t="str">
        <f>IF(D687="","",COUNTIF($J$2:J687,J687))</f>
        <v/>
      </c>
      <c r="L687" t="str">
        <f>IF(D687="","",VLOOKUP(D687,ENTRANTS!$A$1:$H$1000,6,0))</f>
        <v/>
      </c>
      <c r="M687" s="99" t="str">
        <f t="shared" si="106"/>
        <v/>
      </c>
      <c r="N687" s="38"/>
      <c r="O687" s="5" t="str">
        <f t="shared" si="107"/>
        <v/>
      </c>
      <c r="P687" s="6" t="str">
        <f>IF(D687="","",COUNTIF($O$2:O687,O687))</f>
        <v/>
      </c>
      <c r="Q687" s="7" t="str">
        <f t="shared" si="110"/>
        <v/>
      </c>
      <c r="R687" s="42" t="str">
        <f>IF(AND(P687=4,H687="M",NOT(L687="Unattached")),SUMIF(O$2:O687,O687,I$2:I687),"")</f>
        <v/>
      </c>
      <c r="S687" s="7" t="str">
        <f t="shared" si="111"/>
        <v/>
      </c>
      <c r="T687" s="42" t="str">
        <f>IF(AND(P687=3,H687="F",NOT(L687="Unattached")),SUMIF(O$2:O687,O687,I$2:I687),"")</f>
        <v/>
      </c>
      <c r="U687" s="8" t="str">
        <f t="shared" si="104"/>
        <v/>
      </c>
      <c r="V687" s="8" t="str">
        <f t="shared" si="108"/>
        <v/>
      </c>
      <c r="W687" s="40" t="str">
        <f t="shared" si="105"/>
        <v xml:space="preserve"> </v>
      </c>
      <c r="X687" s="40" t="str">
        <f>IF(H687="M",IF(P687&lt;&gt;4,"",VLOOKUP(CONCATENATE(O687," ",(P687-3)),$W$2:AA687,5,0)),IF(P687&lt;&gt;3,"",VLOOKUP(CONCATENATE(O687," ",(P687-2)),$W$2:AA687,5,0)))</f>
        <v/>
      </c>
      <c r="Y687" s="40" t="str">
        <f>IF(H687="M",IF(P687&lt;&gt;4,"",VLOOKUP(CONCATENATE(O687," ",(P687-2)),$W$2:AA687,5,0)),IF(P687&lt;&gt;3,"",VLOOKUP(CONCATENATE(O687," ",(P687-1)),$W$2:AA687,5,0)))</f>
        <v/>
      </c>
      <c r="Z687" s="40" t="str">
        <f>IF(H687="M",IF(P687&lt;&gt;4,"",VLOOKUP(CONCATENATE(O687," ",(P687-1)),$W$2:AA687,5,0)),IF(P687&lt;&gt;3,"",VLOOKUP(CONCATENATE(O687," ",(P687)),$W$2:AA687,5,0)))</f>
        <v/>
      </c>
      <c r="AA687" s="40" t="str">
        <f t="shared" si="109"/>
        <v/>
      </c>
    </row>
    <row r="688" spans="1:27" x14ac:dyDescent="0.3">
      <c r="A688" s="78" t="str">
        <f t="shared" si="102"/>
        <v/>
      </c>
      <c r="B688" s="78" t="str">
        <f t="shared" si="103"/>
        <v/>
      </c>
      <c r="C688" s="1">
        <v>687</v>
      </c>
      <c r="E688" s="73"/>
      <c r="F688" t="str">
        <f>IF(D688="","",VLOOKUP(D688,ENTRANTS!$A$1:$H$1000,2,0))</f>
        <v/>
      </c>
      <c r="G688" t="str">
        <f>IF(D688="","",VLOOKUP(D688,ENTRANTS!$A$1:$H$1000,3,0))</f>
        <v/>
      </c>
      <c r="H688" s="1" t="str">
        <f>IF(D688="","",LEFT(VLOOKUP(D688,ENTRANTS!$A$1:$H$1000,5,0),1))</f>
        <v/>
      </c>
      <c r="I688" s="1" t="str">
        <f>IF(D688="","",COUNTIF($H$2:H688,H688))</f>
        <v/>
      </c>
      <c r="J688" s="1" t="str">
        <f>IF(D688="","",VLOOKUP(D688,ENTRANTS!$A$1:$H$1000,4,0))</f>
        <v/>
      </c>
      <c r="K688" s="1" t="str">
        <f>IF(D688="","",COUNTIF($J$2:J688,J688))</f>
        <v/>
      </c>
      <c r="L688" t="str">
        <f>IF(D688="","",VLOOKUP(D688,ENTRANTS!$A$1:$H$1000,6,0))</f>
        <v/>
      </c>
      <c r="M688" s="99" t="str">
        <f t="shared" si="106"/>
        <v/>
      </c>
      <c r="N688" s="38"/>
      <c r="O688" s="5" t="str">
        <f t="shared" si="107"/>
        <v/>
      </c>
      <c r="P688" s="6" t="str">
        <f>IF(D688="","",COUNTIF($O$2:O688,O688))</f>
        <v/>
      </c>
      <c r="Q688" s="7" t="str">
        <f t="shared" si="110"/>
        <v/>
      </c>
      <c r="R688" s="42" t="str">
        <f>IF(AND(P688=4,H688="M",NOT(L688="Unattached")),SUMIF(O$2:O688,O688,I$2:I688),"")</f>
        <v/>
      </c>
      <c r="S688" s="7" t="str">
        <f t="shared" si="111"/>
        <v/>
      </c>
      <c r="T688" s="42" t="str">
        <f>IF(AND(P688=3,H688="F",NOT(L688="Unattached")),SUMIF(O$2:O688,O688,I$2:I688),"")</f>
        <v/>
      </c>
      <c r="U688" s="8" t="str">
        <f t="shared" si="104"/>
        <v/>
      </c>
      <c r="V688" s="8" t="str">
        <f t="shared" si="108"/>
        <v/>
      </c>
      <c r="W688" s="40" t="str">
        <f t="shared" si="105"/>
        <v xml:space="preserve"> </v>
      </c>
      <c r="X688" s="40" t="str">
        <f>IF(H688="M",IF(P688&lt;&gt;4,"",VLOOKUP(CONCATENATE(O688," ",(P688-3)),$W$2:AA688,5,0)),IF(P688&lt;&gt;3,"",VLOOKUP(CONCATENATE(O688," ",(P688-2)),$W$2:AA688,5,0)))</f>
        <v/>
      </c>
      <c r="Y688" s="40" t="str">
        <f>IF(H688="M",IF(P688&lt;&gt;4,"",VLOOKUP(CONCATENATE(O688," ",(P688-2)),$W$2:AA688,5,0)),IF(P688&lt;&gt;3,"",VLOOKUP(CONCATENATE(O688," ",(P688-1)),$W$2:AA688,5,0)))</f>
        <v/>
      </c>
      <c r="Z688" s="40" t="str">
        <f>IF(H688="M",IF(P688&lt;&gt;4,"",VLOOKUP(CONCATENATE(O688," ",(P688-1)),$W$2:AA688,5,0)),IF(P688&lt;&gt;3,"",VLOOKUP(CONCATENATE(O688," ",(P688)),$W$2:AA688,5,0)))</f>
        <v/>
      </c>
      <c r="AA688" s="40" t="str">
        <f t="shared" si="109"/>
        <v/>
      </c>
    </row>
    <row r="689" spans="1:27" x14ac:dyDescent="0.3">
      <c r="A689" s="78" t="str">
        <f t="shared" si="102"/>
        <v/>
      </c>
      <c r="B689" s="78" t="str">
        <f t="shared" si="103"/>
        <v/>
      </c>
      <c r="C689" s="1">
        <v>688</v>
      </c>
      <c r="E689" s="73"/>
      <c r="F689" t="str">
        <f>IF(D689="","",VLOOKUP(D689,ENTRANTS!$A$1:$H$1000,2,0))</f>
        <v/>
      </c>
      <c r="G689" t="str">
        <f>IF(D689="","",VLOOKUP(D689,ENTRANTS!$A$1:$H$1000,3,0))</f>
        <v/>
      </c>
      <c r="H689" s="1" t="str">
        <f>IF(D689="","",LEFT(VLOOKUP(D689,ENTRANTS!$A$1:$H$1000,5,0),1))</f>
        <v/>
      </c>
      <c r="I689" s="1" t="str">
        <f>IF(D689="","",COUNTIF($H$2:H689,H689))</f>
        <v/>
      </c>
      <c r="J689" s="1" t="str">
        <f>IF(D689="","",VLOOKUP(D689,ENTRANTS!$A$1:$H$1000,4,0))</f>
        <v/>
      </c>
      <c r="K689" s="1" t="str">
        <f>IF(D689="","",COUNTIF($J$2:J689,J689))</f>
        <v/>
      </c>
      <c r="L689" t="str">
        <f>IF(D689="","",VLOOKUP(D689,ENTRANTS!$A$1:$H$1000,6,0))</f>
        <v/>
      </c>
      <c r="M689" s="99" t="str">
        <f t="shared" si="106"/>
        <v/>
      </c>
      <c r="N689" s="38"/>
      <c r="O689" s="5" t="str">
        <f t="shared" si="107"/>
        <v/>
      </c>
      <c r="P689" s="6" t="str">
        <f>IF(D689="","",COUNTIF($O$2:O689,O689))</f>
        <v/>
      </c>
      <c r="Q689" s="7" t="str">
        <f t="shared" si="110"/>
        <v/>
      </c>
      <c r="R689" s="42" t="str">
        <f>IF(AND(P689=4,H689="M",NOT(L689="Unattached")),SUMIF(O$2:O689,O689,I$2:I689),"")</f>
        <v/>
      </c>
      <c r="S689" s="7" t="str">
        <f t="shared" si="111"/>
        <v/>
      </c>
      <c r="T689" s="42" t="str">
        <f>IF(AND(P689=3,H689="F",NOT(L689="Unattached")),SUMIF(O$2:O689,O689,I$2:I689),"")</f>
        <v/>
      </c>
      <c r="U689" s="8" t="str">
        <f t="shared" si="104"/>
        <v/>
      </c>
      <c r="V689" s="8" t="str">
        <f t="shared" si="108"/>
        <v/>
      </c>
      <c r="W689" s="40" t="str">
        <f t="shared" si="105"/>
        <v xml:space="preserve"> </v>
      </c>
      <c r="X689" s="40" t="str">
        <f>IF(H689="M",IF(P689&lt;&gt;4,"",VLOOKUP(CONCATENATE(O689," ",(P689-3)),$W$2:AA689,5,0)),IF(P689&lt;&gt;3,"",VLOOKUP(CONCATENATE(O689," ",(P689-2)),$W$2:AA689,5,0)))</f>
        <v/>
      </c>
      <c r="Y689" s="40" t="str">
        <f>IF(H689="M",IF(P689&lt;&gt;4,"",VLOOKUP(CONCATENATE(O689," ",(P689-2)),$W$2:AA689,5,0)),IF(P689&lt;&gt;3,"",VLOOKUP(CONCATENATE(O689," ",(P689-1)),$W$2:AA689,5,0)))</f>
        <v/>
      </c>
      <c r="Z689" s="40" t="str">
        <f>IF(H689="M",IF(P689&lt;&gt;4,"",VLOOKUP(CONCATENATE(O689," ",(P689-1)),$W$2:AA689,5,0)),IF(P689&lt;&gt;3,"",VLOOKUP(CONCATENATE(O689," ",(P689)),$W$2:AA689,5,0)))</f>
        <v/>
      </c>
      <c r="AA689" s="40" t="str">
        <f t="shared" si="109"/>
        <v/>
      </c>
    </row>
    <row r="690" spans="1:27" x14ac:dyDescent="0.3">
      <c r="A690" s="78" t="str">
        <f t="shared" si="102"/>
        <v/>
      </c>
      <c r="B690" s="78" t="str">
        <f t="shared" si="103"/>
        <v/>
      </c>
      <c r="C690" s="1">
        <v>689</v>
      </c>
      <c r="E690" s="73"/>
      <c r="F690" t="str">
        <f>IF(D690="","",VLOOKUP(D690,ENTRANTS!$A$1:$H$1000,2,0))</f>
        <v/>
      </c>
      <c r="G690" t="str">
        <f>IF(D690="","",VLOOKUP(D690,ENTRANTS!$A$1:$H$1000,3,0))</f>
        <v/>
      </c>
      <c r="H690" s="1" t="str">
        <f>IF(D690="","",LEFT(VLOOKUP(D690,ENTRANTS!$A$1:$H$1000,5,0),1))</f>
        <v/>
      </c>
      <c r="I690" s="1" t="str">
        <f>IF(D690="","",COUNTIF($H$2:H690,H690))</f>
        <v/>
      </c>
      <c r="J690" s="1" t="str">
        <f>IF(D690="","",VLOOKUP(D690,ENTRANTS!$A$1:$H$1000,4,0))</f>
        <v/>
      </c>
      <c r="K690" s="1" t="str">
        <f>IF(D690="","",COUNTIF($J$2:J690,J690))</f>
        <v/>
      </c>
      <c r="L690" t="str">
        <f>IF(D690="","",VLOOKUP(D690,ENTRANTS!$A$1:$H$1000,6,0))</f>
        <v/>
      </c>
      <c r="M690" s="99" t="str">
        <f t="shared" si="106"/>
        <v/>
      </c>
      <c r="N690" s="38"/>
      <c r="O690" s="5" t="str">
        <f t="shared" si="107"/>
        <v/>
      </c>
      <c r="P690" s="6" t="str">
        <f>IF(D690="","",COUNTIF($O$2:O690,O690))</f>
        <v/>
      </c>
      <c r="Q690" s="7" t="str">
        <f t="shared" si="110"/>
        <v/>
      </c>
      <c r="R690" s="42" t="str">
        <f>IF(AND(P690=4,H690="M",NOT(L690="Unattached")),SUMIF(O$2:O690,O690,I$2:I690),"")</f>
        <v/>
      </c>
      <c r="S690" s="7" t="str">
        <f t="shared" si="111"/>
        <v/>
      </c>
      <c r="T690" s="42" t="str">
        <f>IF(AND(P690=3,H690="F",NOT(L690="Unattached")),SUMIF(O$2:O690,O690,I$2:I690),"")</f>
        <v/>
      </c>
      <c r="U690" s="8" t="str">
        <f t="shared" si="104"/>
        <v/>
      </c>
      <c r="V690" s="8" t="str">
        <f t="shared" si="108"/>
        <v/>
      </c>
      <c r="W690" s="40" t="str">
        <f t="shared" si="105"/>
        <v xml:space="preserve"> </v>
      </c>
      <c r="X690" s="40" t="str">
        <f>IF(H690="M",IF(P690&lt;&gt;4,"",VLOOKUP(CONCATENATE(O690," ",(P690-3)),$W$2:AA690,5,0)),IF(P690&lt;&gt;3,"",VLOOKUP(CONCATENATE(O690," ",(P690-2)),$W$2:AA690,5,0)))</f>
        <v/>
      </c>
      <c r="Y690" s="40" t="str">
        <f>IF(H690="M",IF(P690&lt;&gt;4,"",VLOOKUP(CONCATENATE(O690," ",(P690-2)),$W$2:AA690,5,0)),IF(P690&lt;&gt;3,"",VLOOKUP(CONCATENATE(O690," ",(P690-1)),$W$2:AA690,5,0)))</f>
        <v/>
      </c>
      <c r="Z690" s="40" t="str">
        <f>IF(H690="M",IF(P690&lt;&gt;4,"",VLOOKUP(CONCATENATE(O690," ",(P690-1)),$W$2:AA690,5,0)),IF(P690&lt;&gt;3,"",VLOOKUP(CONCATENATE(O690," ",(P690)),$W$2:AA690,5,0)))</f>
        <v/>
      </c>
      <c r="AA690" s="40" t="str">
        <f t="shared" si="109"/>
        <v/>
      </c>
    </row>
    <row r="691" spans="1:27" x14ac:dyDescent="0.3">
      <c r="A691" s="78" t="str">
        <f t="shared" si="102"/>
        <v/>
      </c>
      <c r="B691" s="78" t="str">
        <f t="shared" si="103"/>
        <v/>
      </c>
      <c r="C691" s="1">
        <v>690</v>
      </c>
      <c r="E691" s="73"/>
      <c r="F691" t="str">
        <f>IF(D691="","",VLOOKUP(D691,ENTRANTS!$A$1:$H$1000,2,0))</f>
        <v/>
      </c>
      <c r="G691" t="str">
        <f>IF(D691="","",VLOOKUP(D691,ENTRANTS!$A$1:$H$1000,3,0))</f>
        <v/>
      </c>
      <c r="H691" s="1" t="str">
        <f>IF(D691="","",LEFT(VLOOKUP(D691,ENTRANTS!$A$1:$H$1000,5,0),1))</f>
        <v/>
      </c>
      <c r="I691" s="1" t="str">
        <f>IF(D691="","",COUNTIF($H$2:H691,H691))</f>
        <v/>
      </c>
      <c r="J691" s="1" t="str">
        <f>IF(D691="","",VLOOKUP(D691,ENTRANTS!$A$1:$H$1000,4,0))</f>
        <v/>
      </c>
      <c r="K691" s="1" t="str">
        <f>IF(D691="","",COUNTIF($J$2:J691,J691))</f>
        <v/>
      </c>
      <c r="L691" t="str">
        <f>IF(D691="","",VLOOKUP(D691,ENTRANTS!$A$1:$H$1000,6,0))</f>
        <v/>
      </c>
      <c r="M691" s="99" t="str">
        <f t="shared" si="106"/>
        <v/>
      </c>
      <c r="N691" s="38"/>
      <c r="O691" s="5" t="str">
        <f t="shared" si="107"/>
        <v/>
      </c>
      <c r="P691" s="6" t="str">
        <f>IF(D691="","",COUNTIF($O$2:O691,O691))</f>
        <v/>
      </c>
      <c r="Q691" s="7" t="str">
        <f t="shared" si="110"/>
        <v/>
      </c>
      <c r="R691" s="42" t="str">
        <f>IF(AND(P691=4,H691="M",NOT(L691="Unattached")),SUMIF(O$2:O691,O691,I$2:I691),"")</f>
        <v/>
      </c>
      <c r="S691" s="7" t="str">
        <f t="shared" si="111"/>
        <v/>
      </c>
      <c r="T691" s="42" t="str">
        <f>IF(AND(P691=3,H691="F",NOT(L691="Unattached")),SUMIF(O$2:O691,O691,I$2:I691),"")</f>
        <v/>
      </c>
      <c r="U691" s="8" t="str">
        <f t="shared" si="104"/>
        <v/>
      </c>
      <c r="V691" s="8" t="str">
        <f t="shared" si="108"/>
        <v/>
      </c>
      <c r="W691" s="40" t="str">
        <f t="shared" si="105"/>
        <v xml:space="preserve"> </v>
      </c>
      <c r="X691" s="40" t="str">
        <f>IF(H691="M",IF(P691&lt;&gt;4,"",VLOOKUP(CONCATENATE(O691," ",(P691-3)),$W$2:AA691,5,0)),IF(P691&lt;&gt;3,"",VLOOKUP(CONCATENATE(O691," ",(P691-2)),$W$2:AA691,5,0)))</f>
        <v/>
      </c>
      <c r="Y691" s="40" t="str">
        <f>IF(H691="M",IF(P691&lt;&gt;4,"",VLOOKUP(CONCATENATE(O691," ",(P691-2)),$W$2:AA691,5,0)),IF(P691&lt;&gt;3,"",VLOOKUP(CONCATENATE(O691," ",(P691-1)),$W$2:AA691,5,0)))</f>
        <v/>
      </c>
      <c r="Z691" s="40" t="str">
        <f>IF(H691="M",IF(P691&lt;&gt;4,"",VLOOKUP(CONCATENATE(O691," ",(P691-1)),$W$2:AA691,5,0)),IF(P691&lt;&gt;3,"",VLOOKUP(CONCATENATE(O691," ",(P691)),$W$2:AA691,5,0)))</f>
        <v/>
      </c>
      <c r="AA691" s="40" t="str">
        <f t="shared" si="109"/>
        <v/>
      </c>
    </row>
    <row r="692" spans="1:27" x14ac:dyDescent="0.3">
      <c r="A692" s="78" t="str">
        <f t="shared" si="102"/>
        <v/>
      </c>
      <c r="B692" s="78" t="str">
        <f t="shared" si="103"/>
        <v/>
      </c>
      <c r="C692" s="1">
        <v>691</v>
      </c>
      <c r="E692" s="73"/>
      <c r="F692" t="str">
        <f>IF(D692="","",VLOOKUP(D692,ENTRANTS!$A$1:$H$1000,2,0))</f>
        <v/>
      </c>
      <c r="G692" t="str">
        <f>IF(D692="","",VLOOKUP(D692,ENTRANTS!$A$1:$H$1000,3,0))</f>
        <v/>
      </c>
      <c r="H692" s="1" t="str">
        <f>IF(D692="","",LEFT(VLOOKUP(D692,ENTRANTS!$A$1:$H$1000,5,0),1))</f>
        <v/>
      </c>
      <c r="I692" s="1" t="str">
        <f>IF(D692="","",COUNTIF($H$2:H692,H692))</f>
        <v/>
      </c>
      <c r="J692" s="1" t="str">
        <f>IF(D692="","",VLOOKUP(D692,ENTRANTS!$A$1:$H$1000,4,0))</f>
        <v/>
      </c>
      <c r="K692" s="1" t="str">
        <f>IF(D692="","",COUNTIF($J$2:J692,J692))</f>
        <v/>
      </c>
      <c r="L692" t="str">
        <f>IF(D692="","",VLOOKUP(D692,ENTRANTS!$A$1:$H$1000,6,0))</f>
        <v/>
      </c>
      <c r="M692" s="99" t="str">
        <f t="shared" si="106"/>
        <v/>
      </c>
      <c r="N692" s="38"/>
      <c r="O692" s="5" t="str">
        <f t="shared" si="107"/>
        <v/>
      </c>
      <c r="P692" s="6" t="str">
        <f>IF(D692="","",COUNTIF($O$2:O692,O692))</f>
        <v/>
      </c>
      <c r="Q692" s="7" t="str">
        <f t="shared" si="110"/>
        <v/>
      </c>
      <c r="R692" s="42" t="str">
        <f>IF(AND(P692=4,H692="M",NOT(L692="Unattached")),SUMIF(O$2:O692,O692,I$2:I692),"")</f>
        <v/>
      </c>
      <c r="S692" s="7" t="str">
        <f t="shared" si="111"/>
        <v/>
      </c>
      <c r="T692" s="42" t="str">
        <f>IF(AND(P692=3,H692="F",NOT(L692="Unattached")),SUMIF(O$2:O692,O692,I$2:I692),"")</f>
        <v/>
      </c>
      <c r="U692" s="8" t="str">
        <f t="shared" si="104"/>
        <v/>
      </c>
      <c r="V692" s="8" t="str">
        <f t="shared" si="108"/>
        <v/>
      </c>
      <c r="W692" s="40" t="str">
        <f t="shared" si="105"/>
        <v xml:space="preserve"> </v>
      </c>
      <c r="X692" s="40" t="str">
        <f>IF(H692="M",IF(P692&lt;&gt;4,"",VLOOKUP(CONCATENATE(O692," ",(P692-3)),$W$2:AA692,5,0)),IF(P692&lt;&gt;3,"",VLOOKUP(CONCATENATE(O692," ",(P692-2)),$W$2:AA692,5,0)))</f>
        <v/>
      </c>
      <c r="Y692" s="40" t="str">
        <f>IF(H692="M",IF(P692&lt;&gt;4,"",VLOOKUP(CONCATENATE(O692," ",(P692-2)),$W$2:AA692,5,0)),IF(P692&lt;&gt;3,"",VLOOKUP(CONCATENATE(O692," ",(P692-1)),$W$2:AA692,5,0)))</f>
        <v/>
      </c>
      <c r="Z692" s="40" t="str">
        <f>IF(H692="M",IF(P692&lt;&gt;4,"",VLOOKUP(CONCATENATE(O692," ",(P692-1)),$W$2:AA692,5,0)),IF(P692&lt;&gt;3,"",VLOOKUP(CONCATENATE(O692," ",(P692)),$W$2:AA692,5,0)))</f>
        <v/>
      </c>
      <c r="AA692" s="40" t="str">
        <f t="shared" si="109"/>
        <v/>
      </c>
    </row>
    <row r="693" spans="1:27" x14ac:dyDescent="0.3">
      <c r="A693" s="78" t="str">
        <f t="shared" si="102"/>
        <v/>
      </c>
      <c r="B693" s="78" t="str">
        <f t="shared" si="103"/>
        <v/>
      </c>
      <c r="C693" s="1">
        <v>692</v>
      </c>
      <c r="E693" s="73"/>
      <c r="F693" t="str">
        <f>IF(D693="","",VLOOKUP(D693,ENTRANTS!$A$1:$H$1000,2,0))</f>
        <v/>
      </c>
      <c r="G693" t="str">
        <f>IF(D693="","",VLOOKUP(D693,ENTRANTS!$A$1:$H$1000,3,0))</f>
        <v/>
      </c>
      <c r="H693" s="1" t="str">
        <f>IF(D693="","",LEFT(VLOOKUP(D693,ENTRANTS!$A$1:$H$1000,5,0),1))</f>
        <v/>
      </c>
      <c r="I693" s="1" t="str">
        <f>IF(D693="","",COUNTIF($H$2:H693,H693))</f>
        <v/>
      </c>
      <c r="J693" s="1" t="str">
        <f>IF(D693="","",VLOOKUP(D693,ENTRANTS!$A$1:$H$1000,4,0))</f>
        <v/>
      </c>
      <c r="K693" s="1" t="str">
        <f>IF(D693="","",COUNTIF($J$2:J693,J693))</f>
        <v/>
      </c>
      <c r="L693" t="str">
        <f>IF(D693="","",VLOOKUP(D693,ENTRANTS!$A$1:$H$1000,6,0))</f>
        <v/>
      </c>
      <c r="M693" s="99" t="str">
        <f t="shared" si="106"/>
        <v/>
      </c>
      <c r="N693" s="38"/>
      <c r="O693" s="5" t="str">
        <f t="shared" si="107"/>
        <v/>
      </c>
      <c r="P693" s="6" t="str">
        <f>IF(D693="","",COUNTIF($O$2:O693,O693))</f>
        <v/>
      </c>
      <c r="Q693" s="7" t="str">
        <f t="shared" si="110"/>
        <v/>
      </c>
      <c r="R693" s="42" t="str">
        <f>IF(AND(P693=4,H693="M",NOT(L693="Unattached")),SUMIF(O$2:O693,O693,I$2:I693),"")</f>
        <v/>
      </c>
      <c r="S693" s="7" t="str">
        <f t="shared" si="111"/>
        <v/>
      </c>
      <c r="T693" s="42" t="str">
        <f>IF(AND(P693=3,H693="F",NOT(L693="Unattached")),SUMIF(O$2:O693,O693,I$2:I693),"")</f>
        <v/>
      </c>
      <c r="U693" s="8" t="str">
        <f t="shared" si="104"/>
        <v/>
      </c>
      <c r="V693" s="8" t="str">
        <f t="shared" si="108"/>
        <v/>
      </c>
      <c r="W693" s="40" t="str">
        <f t="shared" si="105"/>
        <v xml:space="preserve"> </v>
      </c>
      <c r="X693" s="40" t="str">
        <f>IF(H693="M",IF(P693&lt;&gt;4,"",VLOOKUP(CONCATENATE(O693," ",(P693-3)),$W$2:AA693,5,0)),IF(P693&lt;&gt;3,"",VLOOKUP(CONCATENATE(O693," ",(P693-2)),$W$2:AA693,5,0)))</f>
        <v/>
      </c>
      <c r="Y693" s="40" t="str">
        <f>IF(H693="M",IF(P693&lt;&gt;4,"",VLOOKUP(CONCATENATE(O693," ",(P693-2)),$W$2:AA693,5,0)),IF(P693&lt;&gt;3,"",VLOOKUP(CONCATENATE(O693," ",(P693-1)),$W$2:AA693,5,0)))</f>
        <v/>
      </c>
      <c r="Z693" s="40" t="str">
        <f>IF(H693="M",IF(P693&lt;&gt;4,"",VLOOKUP(CONCATENATE(O693," ",(P693-1)),$W$2:AA693,5,0)),IF(P693&lt;&gt;3,"",VLOOKUP(CONCATENATE(O693," ",(P693)),$W$2:AA693,5,0)))</f>
        <v/>
      </c>
      <c r="AA693" s="40" t="str">
        <f t="shared" si="109"/>
        <v/>
      </c>
    </row>
    <row r="694" spans="1:27" x14ac:dyDescent="0.3">
      <c r="A694" s="78" t="str">
        <f t="shared" si="102"/>
        <v/>
      </c>
      <c r="B694" s="78" t="str">
        <f t="shared" si="103"/>
        <v/>
      </c>
      <c r="C694" s="1">
        <v>693</v>
      </c>
      <c r="E694" s="73"/>
      <c r="F694" t="str">
        <f>IF(D694="","",VLOOKUP(D694,ENTRANTS!$A$1:$H$1000,2,0))</f>
        <v/>
      </c>
      <c r="G694" t="str">
        <f>IF(D694="","",VLOOKUP(D694,ENTRANTS!$A$1:$H$1000,3,0))</f>
        <v/>
      </c>
      <c r="H694" s="1" t="str">
        <f>IF(D694="","",LEFT(VLOOKUP(D694,ENTRANTS!$A$1:$H$1000,5,0),1))</f>
        <v/>
      </c>
      <c r="I694" s="1" t="str">
        <f>IF(D694="","",COUNTIF($H$2:H694,H694))</f>
        <v/>
      </c>
      <c r="J694" s="1" t="str">
        <f>IF(D694="","",VLOOKUP(D694,ENTRANTS!$A$1:$H$1000,4,0))</f>
        <v/>
      </c>
      <c r="K694" s="1" t="str">
        <f>IF(D694="","",COUNTIF($J$2:J694,J694))</f>
        <v/>
      </c>
      <c r="L694" t="str">
        <f>IF(D694="","",VLOOKUP(D694,ENTRANTS!$A$1:$H$1000,6,0))</f>
        <v/>
      </c>
      <c r="M694" s="99" t="str">
        <f t="shared" si="106"/>
        <v/>
      </c>
      <c r="N694" s="38"/>
      <c r="O694" s="5" t="str">
        <f t="shared" si="107"/>
        <v/>
      </c>
      <c r="P694" s="6" t="str">
        <f>IF(D694="","",COUNTIF($O$2:O694,O694))</f>
        <v/>
      </c>
      <c r="Q694" s="7" t="str">
        <f t="shared" si="110"/>
        <v/>
      </c>
      <c r="R694" s="42" t="str">
        <f>IF(AND(P694=4,H694="M",NOT(L694="Unattached")),SUMIF(O$2:O694,O694,I$2:I694),"")</f>
        <v/>
      </c>
      <c r="S694" s="7" t="str">
        <f t="shared" si="111"/>
        <v/>
      </c>
      <c r="T694" s="42" t="str">
        <f>IF(AND(P694=3,H694="F",NOT(L694="Unattached")),SUMIF(O$2:O694,O694,I$2:I694),"")</f>
        <v/>
      </c>
      <c r="U694" s="8" t="str">
        <f t="shared" si="104"/>
        <v/>
      </c>
      <c r="V694" s="8" t="str">
        <f t="shared" si="108"/>
        <v/>
      </c>
      <c r="W694" s="40" t="str">
        <f t="shared" si="105"/>
        <v xml:space="preserve"> </v>
      </c>
      <c r="X694" s="40" t="str">
        <f>IF(H694="M",IF(P694&lt;&gt;4,"",VLOOKUP(CONCATENATE(O694," ",(P694-3)),$W$2:AA694,5,0)),IF(P694&lt;&gt;3,"",VLOOKUP(CONCATENATE(O694," ",(P694-2)),$W$2:AA694,5,0)))</f>
        <v/>
      </c>
      <c r="Y694" s="40" t="str">
        <f>IF(H694="M",IF(P694&lt;&gt;4,"",VLOOKUP(CONCATENATE(O694," ",(P694-2)),$W$2:AA694,5,0)),IF(P694&lt;&gt;3,"",VLOOKUP(CONCATENATE(O694," ",(P694-1)),$W$2:AA694,5,0)))</f>
        <v/>
      </c>
      <c r="Z694" s="40" t="str">
        <f>IF(H694="M",IF(P694&lt;&gt;4,"",VLOOKUP(CONCATENATE(O694," ",(P694-1)),$W$2:AA694,5,0)),IF(P694&lt;&gt;3,"",VLOOKUP(CONCATENATE(O694," ",(P694)),$W$2:AA694,5,0)))</f>
        <v/>
      </c>
      <c r="AA694" s="40" t="str">
        <f t="shared" si="109"/>
        <v/>
      </c>
    </row>
    <row r="695" spans="1:27" x14ac:dyDescent="0.3">
      <c r="A695" s="78" t="str">
        <f t="shared" si="102"/>
        <v/>
      </c>
      <c r="B695" s="78" t="str">
        <f t="shared" si="103"/>
        <v/>
      </c>
      <c r="C695" s="1">
        <v>694</v>
      </c>
      <c r="E695" s="73"/>
      <c r="F695" t="str">
        <f>IF(D695="","",VLOOKUP(D695,ENTRANTS!$A$1:$H$1000,2,0))</f>
        <v/>
      </c>
      <c r="G695" t="str">
        <f>IF(D695="","",VLOOKUP(D695,ENTRANTS!$A$1:$H$1000,3,0))</f>
        <v/>
      </c>
      <c r="H695" s="1" t="str">
        <f>IF(D695="","",LEFT(VLOOKUP(D695,ENTRANTS!$A$1:$H$1000,5,0),1))</f>
        <v/>
      </c>
      <c r="I695" s="1" t="str">
        <f>IF(D695="","",COUNTIF($H$2:H695,H695))</f>
        <v/>
      </c>
      <c r="J695" s="1" t="str">
        <f>IF(D695="","",VLOOKUP(D695,ENTRANTS!$A$1:$H$1000,4,0))</f>
        <v/>
      </c>
      <c r="K695" s="1" t="str">
        <f>IF(D695="","",COUNTIF($J$2:J695,J695))</f>
        <v/>
      </c>
      <c r="L695" t="str">
        <f>IF(D695="","",VLOOKUP(D695,ENTRANTS!$A$1:$H$1000,6,0))</f>
        <v/>
      </c>
      <c r="M695" s="99" t="str">
        <f t="shared" si="106"/>
        <v/>
      </c>
      <c r="N695" s="38"/>
      <c r="O695" s="5" t="str">
        <f t="shared" si="107"/>
        <v/>
      </c>
      <c r="P695" s="6" t="str">
        <f>IF(D695="","",COUNTIF($O$2:O695,O695))</f>
        <v/>
      </c>
      <c r="Q695" s="7" t="str">
        <f t="shared" si="110"/>
        <v/>
      </c>
      <c r="R695" s="42" t="str">
        <f>IF(AND(P695=4,H695="M",NOT(L695="Unattached")),SUMIF(O$2:O695,O695,I$2:I695),"")</f>
        <v/>
      </c>
      <c r="S695" s="7" t="str">
        <f t="shared" si="111"/>
        <v/>
      </c>
      <c r="T695" s="42" t="str">
        <f>IF(AND(P695=3,H695="F",NOT(L695="Unattached")),SUMIF(O$2:O695,O695,I$2:I695),"")</f>
        <v/>
      </c>
      <c r="U695" s="8" t="str">
        <f t="shared" si="104"/>
        <v/>
      </c>
      <c r="V695" s="8" t="str">
        <f t="shared" si="108"/>
        <v/>
      </c>
      <c r="W695" s="40" t="str">
        <f t="shared" si="105"/>
        <v xml:space="preserve"> </v>
      </c>
      <c r="X695" s="40" t="str">
        <f>IF(H695="M",IF(P695&lt;&gt;4,"",VLOOKUP(CONCATENATE(O695," ",(P695-3)),$W$2:AA695,5,0)),IF(P695&lt;&gt;3,"",VLOOKUP(CONCATENATE(O695," ",(P695-2)),$W$2:AA695,5,0)))</f>
        <v/>
      </c>
      <c r="Y695" s="40" t="str">
        <f>IF(H695="M",IF(P695&lt;&gt;4,"",VLOOKUP(CONCATENATE(O695," ",(P695-2)),$W$2:AA695,5,0)),IF(P695&lt;&gt;3,"",VLOOKUP(CONCATENATE(O695," ",(P695-1)),$W$2:AA695,5,0)))</f>
        <v/>
      </c>
      <c r="Z695" s="40" t="str">
        <f>IF(H695="M",IF(P695&lt;&gt;4,"",VLOOKUP(CONCATENATE(O695," ",(P695-1)),$W$2:AA695,5,0)),IF(P695&lt;&gt;3,"",VLOOKUP(CONCATENATE(O695," ",(P695)),$W$2:AA695,5,0)))</f>
        <v/>
      </c>
      <c r="AA695" s="40" t="str">
        <f t="shared" si="109"/>
        <v/>
      </c>
    </row>
    <row r="696" spans="1:27" x14ac:dyDescent="0.3">
      <c r="A696" s="78" t="str">
        <f t="shared" si="102"/>
        <v/>
      </c>
      <c r="B696" s="78" t="str">
        <f t="shared" si="103"/>
        <v/>
      </c>
      <c r="C696" s="1">
        <v>695</v>
      </c>
      <c r="E696" s="73"/>
      <c r="F696" t="str">
        <f>IF(D696="","",VLOOKUP(D696,ENTRANTS!$A$1:$H$1000,2,0))</f>
        <v/>
      </c>
      <c r="G696" t="str">
        <f>IF(D696="","",VLOOKUP(D696,ENTRANTS!$A$1:$H$1000,3,0))</f>
        <v/>
      </c>
      <c r="H696" s="1" t="str">
        <f>IF(D696="","",LEFT(VLOOKUP(D696,ENTRANTS!$A$1:$H$1000,5,0),1))</f>
        <v/>
      </c>
      <c r="I696" s="1" t="str">
        <f>IF(D696="","",COUNTIF($H$2:H696,H696))</f>
        <v/>
      </c>
      <c r="J696" s="1" t="str">
        <f>IF(D696="","",VLOOKUP(D696,ENTRANTS!$A$1:$H$1000,4,0))</f>
        <v/>
      </c>
      <c r="K696" s="1" t="str">
        <f>IF(D696="","",COUNTIF($J$2:J696,J696))</f>
        <v/>
      </c>
      <c r="L696" t="str">
        <f>IF(D696="","",VLOOKUP(D696,ENTRANTS!$A$1:$H$1000,6,0))</f>
        <v/>
      </c>
      <c r="M696" s="99" t="str">
        <f t="shared" si="106"/>
        <v/>
      </c>
      <c r="N696" s="38"/>
      <c r="O696" s="5" t="str">
        <f t="shared" si="107"/>
        <v/>
      </c>
      <c r="P696" s="6" t="str">
        <f>IF(D696="","",COUNTIF($O$2:O696,O696))</f>
        <v/>
      </c>
      <c r="Q696" s="7" t="str">
        <f t="shared" si="110"/>
        <v/>
      </c>
      <c r="R696" s="42" t="str">
        <f>IF(AND(P696=4,H696="M",NOT(L696="Unattached")),SUMIF(O$2:O696,O696,I$2:I696),"")</f>
        <v/>
      </c>
      <c r="S696" s="7" t="str">
        <f t="shared" si="111"/>
        <v/>
      </c>
      <c r="T696" s="42" t="str">
        <f>IF(AND(P696=3,H696="F",NOT(L696="Unattached")),SUMIF(O$2:O696,O696,I$2:I696),"")</f>
        <v/>
      </c>
      <c r="U696" s="8" t="str">
        <f t="shared" si="104"/>
        <v/>
      </c>
      <c r="V696" s="8" t="str">
        <f t="shared" si="108"/>
        <v/>
      </c>
      <c r="W696" s="40" t="str">
        <f t="shared" si="105"/>
        <v xml:space="preserve"> </v>
      </c>
      <c r="X696" s="40" t="str">
        <f>IF(H696="M",IF(P696&lt;&gt;4,"",VLOOKUP(CONCATENATE(O696," ",(P696-3)),$W$2:AA696,5,0)),IF(P696&lt;&gt;3,"",VLOOKUP(CONCATENATE(O696," ",(P696-2)),$W$2:AA696,5,0)))</f>
        <v/>
      </c>
      <c r="Y696" s="40" t="str">
        <f>IF(H696="M",IF(P696&lt;&gt;4,"",VLOOKUP(CONCATENATE(O696," ",(P696-2)),$W$2:AA696,5,0)),IF(P696&lt;&gt;3,"",VLOOKUP(CONCATENATE(O696," ",(P696-1)),$W$2:AA696,5,0)))</f>
        <v/>
      </c>
      <c r="Z696" s="40" t="str">
        <f>IF(H696="M",IF(P696&lt;&gt;4,"",VLOOKUP(CONCATENATE(O696," ",(P696-1)),$W$2:AA696,5,0)),IF(P696&lt;&gt;3,"",VLOOKUP(CONCATENATE(O696," ",(P696)),$W$2:AA696,5,0)))</f>
        <v/>
      </c>
      <c r="AA696" s="40" t="str">
        <f t="shared" si="109"/>
        <v/>
      </c>
    </row>
    <row r="697" spans="1:27" x14ac:dyDescent="0.3">
      <c r="A697" s="78" t="str">
        <f t="shared" si="102"/>
        <v/>
      </c>
      <c r="B697" s="78" t="str">
        <f t="shared" si="103"/>
        <v/>
      </c>
      <c r="C697" s="1">
        <v>696</v>
      </c>
      <c r="E697" s="73"/>
      <c r="F697" t="str">
        <f>IF(D697="","",VLOOKUP(D697,ENTRANTS!$A$1:$H$1000,2,0))</f>
        <v/>
      </c>
      <c r="G697" t="str">
        <f>IF(D697="","",VLOOKUP(D697,ENTRANTS!$A$1:$H$1000,3,0))</f>
        <v/>
      </c>
      <c r="H697" s="1" t="str">
        <f>IF(D697="","",LEFT(VLOOKUP(D697,ENTRANTS!$A$1:$H$1000,5,0),1))</f>
        <v/>
      </c>
      <c r="I697" s="1" t="str">
        <f>IF(D697="","",COUNTIF($H$2:H697,H697))</f>
        <v/>
      </c>
      <c r="J697" s="1" t="str">
        <f>IF(D697="","",VLOOKUP(D697,ENTRANTS!$A$1:$H$1000,4,0))</f>
        <v/>
      </c>
      <c r="K697" s="1" t="str">
        <f>IF(D697="","",COUNTIF($J$2:J697,J697))</f>
        <v/>
      </c>
      <c r="L697" t="str">
        <f>IF(D697="","",VLOOKUP(D697,ENTRANTS!$A$1:$H$1000,6,0))</f>
        <v/>
      </c>
      <c r="M697" s="99" t="str">
        <f t="shared" si="106"/>
        <v/>
      </c>
      <c r="N697" s="38"/>
      <c r="O697" s="5" t="str">
        <f t="shared" si="107"/>
        <v/>
      </c>
      <c r="P697" s="6" t="str">
        <f>IF(D697="","",COUNTIF($O$2:O697,O697))</f>
        <v/>
      </c>
      <c r="Q697" s="7" t="str">
        <f t="shared" si="110"/>
        <v/>
      </c>
      <c r="R697" s="42" t="str">
        <f>IF(AND(P697=4,H697="M",NOT(L697="Unattached")),SUMIF(O$2:O697,O697,I$2:I697),"")</f>
        <v/>
      </c>
      <c r="S697" s="7" t="str">
        <f t="shared" si="111"/>
        <v/>
      </c>
      <c r="T697" s="42" t="str">
        <f>IF(AND(P697=3,H697="F",NOT(L697="Unattached")),SUMIF(O$2:O697,O697,I$2:I697),"")</f>
        <v/>
      </c>
      <c r="U697" s="8" t="str">
        <f t="shared" si="104"/>
        <v/>
      </c>
      <c r="V697" s="8" t="str">
        <f t="shared" si="108"/>
        <v/>
      </c>
      <c r="W697" s="40" t="str">
        <f t="shared" si="105"/>
        <v xml:space="preserve"> </v>
      </c>
      <c r="X697" s="40" t="str">
        <f>IF(H697="M",IF(P697&lt;&gt;4,"",VLOOKUP(CONCATENATE(O697," ",(P697-3)),$W$2:AA697,5,0)),IF(P697&lt;&gt;3,"",VLOOKUP(CONCATENATE(O697," ",(P697-2)),$W$2:AA697,5,0)))</f>
        <v/>
      </c>
      <c r="Y697" s="40" t="str">
        <f>IF(H697="M",IF(P697&lt;&gt;4,"",VLOOKUP(CONCATENATE(O697," ",(P697-2)),$W$2:AA697,5,0)),IF(P697&lt;&gt;3,"",VLOOKUP(CONCATENATE(O697," ",(P697-1)),$W$2:AA697,5,0)))</f>
        <v/>
      </c>
      <c r="Z697" s="40" t="str">
        <f>IF(H697="M",IF(P697&lt;&gt;4,"",VLOOKUP(CONCATENATE(O697," ",(P697-1)),$W$2:AA697,5,0)),IF(P697&lt;&gt;3,"",VLOOKUP(CONCATENATE(O697," ",(P697)),$W$2:AA697,5,0)))</f>
        <v/>
      </c>
      <c r="AA697" s="40" t="str">
        <f t="shared" si="109"/>
        <v/>
      </c>
    </row>
    <row r="698" spans="1:27" x14ac:dyDescent="0.3">
      <c r="A698" s="78" t="str">
        <f t="shared" si="102"/>
        <v/>
      </c>
      <c r="B698" s="78" t="str">
        <f t="shared" si="103"/>
        <v/>
      </c>
      <c r="C698" s="1">
        <v>697</v>
      </c>
      <c r="E698" s="73"/>
      <c r="F698" t="str">
        <f>IF(D698="","",VLOOKUP(D698,ENTRANTS!$A$1:$H$1000,2,0))</f>
        <v/>
      </c>
      <c r="G698" t="str">
        <f>IF(D698="","",VLOOKUP(D698,ENTRANTS!$A$1:$H$1000,3,0))</f>
        <v/>
      </c>
      <c r="H698" s="1" t="str">
        <f>IF(D698="","",LEFT(VLOOKUP(D698,ENTRANTS!$A$1:$H$1000,5,0),1))</f>
        <v/>
      </c>
      <c r="I698" s="1" t="str">
        <f>IF(D698="","",COUNTIF($H$2:H698,H698))</f>
        <v/>
      </c>
      <c r="J698" s="1" t="str">
        <f>IF(D698="","",VLOOKUP(D698,ENTRANTS!$A$1:$H$1000,4,0))</f>
        <v/>
      </c>
      <c r="K698" s="1" t="str">
        <f>IF(D698="","",COUNTIF($J$2:J698,J698))</f>
        <v/>
      </c>
      <c r="L698" t="str">
        <f>IF(D698="","",VLOOKUP(D698,ENTRANTS!$A$1:$H$1000,6,0))</f>
        <v/>
      </c>
      <c r="M698" s="99" t="str">
        <f t="shared" si="106"/>
        <v/>
      </c>
      <c r="N698" s="38"/>
      <c r="O698" s="5" t="str">
        <f t="shared" si="107"/>
        <v/>
      </c>
      <c r="P698" s="6" t="str">
        <f>IF(D698="","",COUNTIF($O$2:O698,O698))</f>
        <v/>
      </c>
      <c r="Q698" s="7" t="str">
        <f t="shared" si="110"/>
        <v/>
      </c>
      <c r="R698" s="42" t="str">
        <f>IF(AND(P698=4,H698="M",NOT(L698="Unattached")),SUMIF(O$2:O698,O698,I$2:I698),"")</f>
        <v/>
      </c>
      <c r="S698" s="7" t="str">
        <f t="shared" si="111"/>
        <v/>
      </c>
      <c r="T698" s="42" t="str">
        <f>IF(AND(P698=3,H698="F",NOT(L698="Unattached")),SUMIF(O$2:O698,O698,I$2:I698),"")</f>
        <v/>
      </c>
      <c r="U698" s="8" t="str">
        <f t="shared" si="104"/>
        <v/>
      </c>
      <c r="V698" s="8" t="str">
        <f t="shared" si="108"/>
        <v/>
      </c>
      <c r="W698" s="40" t="str">
        <f t="shared" si="105"/>
        <v xml:space="preserve"> </v>
      </c>
      <c r="X698" s="40" t="str">
        <f>IF(H698="M",IF(P698&lt;&gt;4,"",VLOOKUP(CONCATENATE(O698," ",(P698-3)),$W$2:AA698,5,0)),IF(P698&lt;&gt;3,"",VLOOKUP(CONCATENATE(O698," ",(P698-2)),$W$2:AA698,5,0)))</f>
        <v/>
      </c>
      <c r="Y698" s="40" t="str">
        <f>IF(H698="M",IF(P698&lt;&gt;4,"",VLOOKUP(CONCATENATE(O698," ",(P698-2)),$W$2:AA698,5,0)),IF(P698&lt;&gt;3,"",VLOOKUP(CONCATENATE(O698," ",(P698-1)),$W$2:AA698,5,0)))</f>
        <v/>
      </c>
      <c r="Z698" s="40" t="str">
        <f>IF(H698="M",IF(P698&lt;&gt;4,"",VLOOKUP(CONCATENATE(O698," ",(P698-1)),$W$2:AA698,5,0)),IF(P698&lt;&gt;3,"",VLOOKUP(CONCATENATE(O698," ",(P698)),$W$2:AA698,5,0)))</f>
        <v/>
      </c>
      <c r="AA698" s="40" t="str">
        <f t="shared" si="109"/>
        <v/>
      </c>
    </row>
    <row r="699" spans="1:27" x14ac:dyDescent="0.3">
      <c r="A699" s="78" t="str">
        <f t="shared" si="102"/>
        <v/>
      </c>
      <c r="B699" s="78" t="str">
        <f t="shared" si="103"/>
        <v/>
      </c>
      <c r="C699" s="1">
        <v>698</v>
      </c>
      <c r="E699" s="73"/>
      <c r="F699" t="str">
        <f>IF(D699="","",VLOOKUP(D699,ENTRANTS!$A$1:$H$1000,2,0))</f>
        <v/>
      </c>
      <c r="G699" t="str">
        <f>IF(D699="","",VLOOKUP(D699,ENTRANTS!$A$1:$H$1000,3,0))</f>
        <v/>
      </c>
      <c r="H699" s="1" t="str">
        <f>IF(D699="","",LEFT(VLOOKUP(D699,ENTRANTS!$A$1:$H$1000,5,0),1))</f>
        <v/>
      </c>
      <c r="I699" s="1" t="str">
        <f>IF(D699="","",COUNTIF($H$2:H699,H699))</f>
        <v/>
      </c>
      <c r="J699" s="1" t="str">
        <f>IF(D699="","",VLOOKUP(D699,ENTRANTS!$A$1:$H$1000,4,0))</f>
        <v/>
      </c>
      <c r="K699" s="1" t="str">
        <f>IF(D699="","",COUNTIF($J$2:J699,J699))</f>
        <v/>
      </c>
      <c r="L699" t="str">
        <f>IF(D699="","",VLOOKUP(D699,ENTRANTS!$A$1:$H$1000,6,0))</f>
        <v/>
      </c>
      <c r="M699" s="99" t="str">
        <f t="shared" si="106"/>
        <v/>
      </c>
      <c r="N699" s="38"/>
      <c r="O699" s="5" t="str">
        <f t="shared" si="107"/>
        <v/>
      </c>
      <c r="P699" s="6" t="str">
        <f>IF(D699="","",COUNTIF($O$2:O699,O699))</f>
        <v/>
      </c>
      <c r="Q699" s="7" t="str">
        <f t="shared" si="110"/>
        <v/>
      </c>
      <c r="R699" s="42" t="str">
        <f>IF(AND(P699=4,H699="M",NOT(L699="Unattached")),SUMIF(O$2:O699,O699,I$2:I699),"")</f>
        <v/>
      </c>
      <c r="S699" s="7" t="str">
        <f t="shared" si="111"/>
        <v/>
      </c>
      <c r="T699" s="42" t="str">
        <f>IF(AND(P699=3,H699="F",NOT(L699="Unattached")),SUMIF(O$2:O699,O699,I$2:I699),"")</f>
        <v/>
      </c>
      <c r="U699" s="8" t="str">
        <f t="shared" si="104"/>
        <v/>
      </c>
      <c r="V699" s="8" t="str">
        <f t="shared" si="108"/>
        <v/>
      </c>
      <c r="W699" s="40" t="str">
        <f t="shared" si="105"/>
        <v xml:space="preserve"> </v>
      </c>
      <c r="X699" s="40" t="str">
        <f>IF(H699="M",IF(P699&lt;&gt;4,"",VLOOKUP(CONCATENATE(O699," ",(P699-3)),$W$2:AA699,5,0)),IF(P699&lt;&gt;3,"",VLOOKUP(CONCATENATE(O699," ",(P699-2)),$W$2:AA699,5,0)))</f>
        <v/>
      </c>
      <c r="Y699" s="40" t="str">
        <f>IF(H699="M",IF(P699&lt;&gt;4,"",VLOOKUP(CONCATENATE(O699," ",(P699-2)),$W$2:AA699,5,0)),IF(P699&lt;&gt;3,"",VLOOKUP(CONCATENATE(O699," ",(P699-1)),$W$2:AA699,5,0)))</f>
        <v/>
      </c>
      <c r="Z699" s="40" t="str">
        <f>IF(H699="M",IF(P699&lt;&gt;4,"",VLOOKUP(CONCATENATE(O699," ",(P699-1)),$W$2:AA699,5,0)),IF(P699&lt;&gt;3,"",VLOOKUP(CONCATENATE(O699," ",(P699)),$W$2:AA699,5,0)))</f>
        <v/>
      </c>
      <c r="AA699" s="40" t="str">
        <f t="shared" si="109"/>
        <v/>
      </c>
    </row>
    <row r="700" spans="1:27" x14ac:dyDescent="0.3">
      <c r="A700" s="78" t="str">
        <f t="shared" si="102"/>
        <v/>
      </c>
      <c r="B700" s="78" t="str">
        <f t="shared" si="103"/>
        <v/>
      </c>
      <c r="C700" s="1">
        <v>699</v>
      </c>
      <c r="E700" s="73"/>
      <c r="F700" t="str">
        <f>IF(D700="","",VLOOKUP(D700,ENTRANTS!$A$1:$H$1000,2,0))</f>
        <v/>
      </c>
      <c r="G700" t="str">
        <f>IF(D700="","",VLOOKUP(D700,ENTRANTS!$A$1:$H$1000,3,0))</f>
        <v/>
      </c>
      <c r="H700" s="1" t="str">
        <f>IF(D700="","",LEFT(VLOOKUP(D700,ENTRANTS!$A$1:$H$1000,5,0),1))</f>
        <v/>
      </c>
      <c r="I700" s="1" t="str">
        <f>IF(D700="","",COUNTIF($H$2:H700,H700))</f>
        <v/>
      </c>
      <c r="J700" s="1" t="str">
        <f>IF(D700="","",VLOOKUP(D700,ENTRANTS!$A$1:$H$1000,4,0))</f>
        <v/>
      </c>
      <c r="K700" s="1" t="str">
        <f>IF(D700="","",COUNTIF($J$2:J700,J700))</f>
        <v/>
      </c>
      <c r="L700" t="str">
        <f>IF(D700="","",VLOOKUP(D700,ENTRANTS!$A$1:$H$1000,6,0))</f>
        <v/>
      </c>
      <c r="M700" s="99" t="str">
        <f t="shared" si="106"/>
        <v/>
      </c>
      <c r="N700" s="38"/>
      <c r="O700" s="5" t="str">
        <f t="shared" si="107"/>
        <v/>
      </c>
      <c r="P700" s="6" t="str">
        <f>IF(D700="","",COUNTIF($O$2:O700,O700))</f>
        <v/>
      </c>
      <c r="Q700" s="7" t="str">
        <f t="shared" si="110"/>
        <v/>
      </c>
      <c r="R700" s="42" t="str">
        <f>IF(AND(P700=4,H700="M",NOT(L700="Unattached")),SUMIF(O$2:O700,O700,I$2:I700),"")</f>
        <v/>
      </c>
      <c r="S700" s="7" t="str">
        <f t="shared" si="111"/>
        <v/>
      </c>
      <c r="T700" s="42" t="str">
        <f>IF(AND(P700=3,H700="F",NOT(L700="Unattached")),SUMIF(O$2:O700,O700,I$2:I700),"")</f>
        <v/>
      </c>
      <c r="U700" s="8" t="str">
        <f t="shared" si="104"/>
        <v/>
      </c>
      <c r="V700" s="8" t="str">
        <f t="shared" si="108"/>
        <v/>
      </c>
      <c r="W700" s="40" t="str">
        <f t="shared" si="105"/>
        <v xml:space="preserve"> </v>
      </c>
      <c r="X700" s="40" t="str">
        <f>IF(H700="M",IF(P700&lt;&gt;4,"",VLOOKUP(CONCATENATE(O700," ",(P700-3)),$W$2:AA700,5,0)),IF(P700&lt;&gt;3,"",VLOOKUP(CONCATENATE(O700," ",(P700-2)),$W$2:AA700,5,0)))</f>
        <v/>
      </c>
      <c r="Y700" s="40" t="str">
        <f>IF(H700="M",IF(P700&lt;&gt;4,"",VLOOKUP(CONCATENATE(O700," ",(P700-2)),$W$2:AA700,5,0)),IF(P700&lt;&gt;3,"",VLOOKUP(CONCATENATE(O700," ",(P700-1)),$W$2:AA700,5,0)))</f>
        <v/>
      </c>
      <c r="Z700" s="40" t="str">
        <f>IF(H700="M",IF(P700&lt;&gt;4,"",VLOOKUP(CONCATENATE(O700," ",(P700-1)),$W$2:AA700,5,0)),IF(P700&lt;&gt;3,"",VLOOKUP(CONCATENATE(O700," ",(P700)),$W$2:AA700,5,0)))</f>
        <v/>
      </c>
      <c r="AA700" s="40" t="str">
        <f t="shared" si="109"/>
        <v/>
      </c>
    </row>
    <row r="701" spans="1:27" x14ac:dyDescent="0.3">
      <c r="A701" s="78" t="str">
        <f t="shared" si="102"/>
        <v/>
      </c>
      <c r="B701" s="78" t="str">
        <f t="shared" si="103"/>
        <v/>
      </c>
      <c r="C701" s="1">
        <v>700</v>
      </c>
      <c r="E701" s="73"/>
      <c r="F701" t="str">
        <f>IF(D701="","",VLOOKUP(D701,ENTRANTS!$A$1:$H$1000,2,0))</f>
        <v/>
      </c>
      <c r="G701" t="str">
        <f>IF(D701="","",VLOOKUP(D701,ENTRANTS!$A$1:$H$1000,3,0))</f>
        <v/>
      </c>
      <c r="H701" s="1" t="str">
        <f>IF(D701="","",LEFT(VLOOKUP(D701,ENTRANTS!$A$1:$H$1000,5,0),1))</f>
        <v/>
      </c>
      <c r="I701" s="1" t="str">
        <f>IF(D701="","",COUNTIF($H$2:H701,H701))</f>
        <v/>
      </c>
      <c r="J701" s="1" t="str">
        <f>IF(D701="","",VLOOKUP(D701,ENTRANTS!$A$1:$H$1000,4,0))</f>
        <v/>
      </c>
      <c r="K701" s="1" t="str">
        <f>IF(D701="","",COUNTIF($J$2:J701,J701))</f>
        <v/>
      </c>
      <c r="L701" t="str">
        <f>IF(D701="","",VLOOKUP(D701,ENTRANTS!$A$1:$H$1000,6,0))</f>
        <v/>
      </c>
      <c r="M701" s="99" t="str">
        <f t="shared" si="106"/>
        <v/>
      </c>
      <c r="N701" s="38"/>
      <c r="O701" s="5" t="str">
        <f t="shared" si="107"/>
        <v/>
      </c>
      <c r="P701" s="6" t="str">
        <f>IF(D701="","",COUNTIF($O$2:O701,O701))</f>
        <v/>
      </c>
      <c r="Q701" s="7" t="str">
        <f t="shared" si="110"/>
        <v/>
      </c>
      <c r="R701" s="42" t="str">
        <f>IF(AND(P701=4,H701="M",NOT(L701="Unattached")),SUMIF(O$2:O701,O701,I$2:I701),"")</f>
        <v/>
      </c>
      <c r="S701" s="7" t="str">
        <f t="shared" si="111"/>
        <v/>
      </c>
      <c r="T701" s="42" t="str">
        <f>IF(AND(P701=3,H701="F",NOT(L701="Unattached")),SUMIF(O$2:O701,O701,I$2:I701),"")</f>
        <v/>
      </c>
      <c r="U701" s="8" t="str">
        <f t="shared" si="104"/>
        <v/>
      </c>
      <c r="V701" s="8" t="str">
        <f t="shared" si="108"/>
        <v/>
      </c>
      <c r="W701" s="40" t="str">
        <f t="shared" si="105"/>
        <v xml:space="preserve"> </v>
      </c>
      <c r="X701" s="40" t="str">
        <f>IF(H701="M",IF(P701&lt;&gt;4,"",VLOOKUP(CONCATENATE(O701," ",(P701-3)),$W$2:AA701,5,0)),IF(P701&lt;&gt;3,"",VLOOKUP(CONCATENATE(O701," ",(P701-2)),$W$2:AA701,5,0)))</f>
        <v/>
      </c>
      <c r="Y701" s="40" t="str">
        <f>IF(H701="M",IF(P701&lt;&gt;4,"",VLOOKUP(CONCATENATE(O701," ",(P701-2)),$W$2:AA701,5,0)),IF(P701&lt;&gt;3,"",VLOOKUP(CONCATENATE(O701," ",(P701-1)),$W$2:AA701,5,0)))</f>
        <v/>
      </c>
      <c r="Z701" s="40" t="str">
        <f>IF(H701="M",IF(P701&lt;&gt;4,"",VLOOKUP(CONCATENATE(O701," ",(P701-1)),$W$2:AA701,5,0)),IF(P701&lt;&gt;3,"",VLOOKUP(CONCATENATE(O701," ",(P701)),$W$2:AA701,5,0)))</f>
        <v/>
      </c>
      <c r="AA701" s="40" t="str">
        <f t="shared" si="109"/>
        <v/>
      </c>
    </row>
    <row r="702" spans="1:27" x14ac:dyDescent="0.3">
      <c r="A702" s="78" t="str">
        <f t="shared" si="102"/>
        <v/>
      </c>
      <c r="B702" s="78" t="str">
        <f t="shared" si="103"/>
        <v/>
      </c>
      <c r="C702" s="1">
        <v>701</v>
      </c>
      <c r="E702" s="73"/>
      <c r="F702" t="str">
        <f>IF(D702="","",VLOOKUP(D702,ENTRANTS!$A$1:$H$1000,2,0))</f>
        <v/>
      </c>
      <c r="G702" t="str">
        <f>IF(D702="","",VLOOKUP(D702,ENTRANTS!$A$1:$H$1000,3,0))</f>
        <v/>
      </c>
      <c r="H702" s="1" t="str">
        <f>IF(D702="","",LEFT(VLOOKUP(D702,ENTRANTS!$A$1:$H$1000,5,0),1))</f>
        <v/>
      </c>
      <c r="I702" s="1" t="str">
        <f>IF(D702="","",COUNTIF($H$2:H702,H702))</f>
        <v/>
      </c>
      <c r="J702" s="1" t="str">
        <f>IF(D702="","",VLOOKUP(D702,ENTRANTS!$A$1:$H$1000,4,0))</f>
        <v/>
      </c>
      <c r="K702" s="1" t="str">
        <f>IF(D702="","",COUNTIF($J$2:J702,J702))</f>
        <v/>
      </c>
      <c r="L702" t="str">
        <f>IF(D702="","",VLOOKUP(D702,ENTRANTS!$A$1:$H$1000,6,0))</f>
        <v/>
      </c>
      <c r="M702" s="99" t="str">
        <f t="shared" si="106"/>
        <v/>
      </c>
      <c r="N702" s="38"/>
      <c r="O702" s="5" t="str">
        <f t="shared" si="107"/>
        <v/>
      </c>
      <c r="P702" s="6" t="str">
        <f>IF(D702="","",COUNTIF($O$2:O702,O702))</f>
        <v/>
      </c>
      <c r="Q702" s="7" t="str">
        <f t="shared" si="110"/>
        <v/>
      </c>
      <c r="R702" s="42" t="str">
        <f>IF(AND(P702=4,H702="M",NOT(L702="Unattached")),SUMIF(O$2:O702,O702,I$2:I702),"")</f>
        <v/>
      </c>
      <c r="S702" s="7" t="str">
        <f t="shared" si="111"/>
        <v/>
      </c>
      <c r="T702" s="42" t="str">
        <f>IF(AND(P702=3,H702="F",NOT(L702="Unattached")),SUMIF(O$2:O702,O702,I$2:I702),"")</f>
        <v/>
      </c>
      <c r="U702" s="8" t="str">
        <f t="shared" si="104"/>
        <v/>
      </c>
      <c r="V702" s="8" t="str">
        <f t="shared" si="108"/>
        <v/>
      </c>
      <c r="W702" s="40" t="str">
        <f t="shared" si="105"/>
        <v xml:space="preserve"> </v>
      </c>
      <c r="X702" s="40" t="str">
        <f>IF(H702="M",IF(P702&lt;&gt;4,"",VLOOKUP(CONCATENATE(O702," ",(P702-3)),$W$2:AA702,5,0)),IF(P702&lt;&gt;3,"",VLOOKUP(CONCATENATE(O702," ",(P702-2)),$W$2:AA702,5,0)))</f>
        <v/>
      </c>
      <c r="Y702" s="40" t="str">
        <f>IF(H702="M",IF(P702&lt;&gt;4,"",VLOOKUP(CONCATENATE(O702," ",(P702-2)),$W$2:AA702,5,0)),IF(P702&lt;&gt;3,"",VLOOKUP(CONCATENATE(O702," ",(P702-1)),$W$2:AA702,5,0)))</f>
        <v/>
      </c>
      <c r="Z702" s="40" t="str">
        <f>IF(H702="M",IF(P702&lt;&gt;4,"",VLOOKUP(CONCATENATE(O702," ",(P702-1)),$W$2:AA702,5,0)),IF(P702&lt;&gt;3,"",VLOOKUP(CONCATENATE(O702," ",(P702)),$W$2:AA702,5,0)))</f>
        <v/>
      </c>
      <c r="AA702" s="40" t="str">
        <f t="shared" si="109"/>
        <v/>
      </c>
    </row>
    <row r="703" spans="1:27" x14ac:dyDescent="0.3">
      <c r="A703" s="78" t="str">
        <f t="shared" si="102"/>
        <v/>
      </c>
      <c r="B703" s="78" t="str">
        <f t="shared" si="103"/>
        <v/>
      </c>
      <c r="C703" s="1">
        <v>702</v>
      </c>
      <c r="E703" s="73"/>
      <c r="F703" t="str">
        <f>IF(D703="","",VLOOKUP(D703,ENTRANTS!$A$1:$H$1000,2,0))</f>
        <v/>
      </c>
      <c r="G703" t="str">
        <f>IF(D703="","",VLOOKUP(D703,ENTRANTS!$A$1:$H$1000,3,0))</f>
        <v/>
      </c>
      <c r="H703" s="1" t="str">
        <f>IF(D703="","",LEFT(VLOOKUP(D703,ENTRANTS!$A$1:$H$1000,5,0),1))</f>
        <v/>
      </c>
      <c r="I703" s="1" t="str">
        <f>IF(D703="","",COUNTIF($H$2:H703,H703))</f>
        <v/>
      </c>
      <c r="J703" s="1" t="str">
        <f>IF(D703="","",VLOOKUP(D703,ENTRANTS!$A$1:$H$1000,4,0))</f>
        <v/>
      </c>
      <c r="K703" s="1" t="str">
        <f>IF(D703="","",COUNTIF($J$2:J703,J703))</f>
        <v/>
      </c>
      <c r="L703" t="str">
        <f>IF(D703="","",VLOOKUP(D703,ENTRANTS!$A$1:$H$1000,6,0))</f>
        <v/>
      </c>
      <c r="M703" s="99" t="str">
        <f t="shared" si="106"/>
        <v/>
      </c>
      <c r="N703" s="38"/>
      <c r="O703" s="5" t="str">
        <f t="shared" si="107"/>
        <v/>
      </c>
      <c r="P703" s="6" t="str">
        <f>IF(D703="","",COUNTIF($O$2:O703,O703))</f>
        <v/>
      </c>
      <c r="Q703" s="7" t="str">
        <f t="shared" si="110"/>
        <v/>
      </c>
      <c r="R703" s="42" t="str">
        <f>IF(AND(P703=4,H703="M",NOT(L703="Unattached")),SUMIF(O$2:O703,O703,I$2:I703),"")</f>
        <v/>
      </c>
      <c r="S703" s="7" t="str">
        <f t="shared" si="111"/>
        <v/>
      </c>
      <c r="T703" s="42" t="str">
        <f>IF(AND(P703=3,H703="F",NOT(L703="Unattached")),SUMIF(O$2:O703,O703,I$2:I703),"")</f>
        <v/>
      </c>
      <c r="U703" s="8" t="str">
        <f t="shared" si="104"/>
        <v/>
      </c>
      <c r="V703" s="8" t="str">
        <f t="shared" si="108"/>
        <v/>
      </c>
      <c r="W703" s="40" t="str">
        <f t="shared" si="105"/>
        <v xml:space="preserve"> </v>
      </c>
      <c r="X703" s="40" t="str">
        <f>IF(H703="M",IF(P703&lt;&gt;4,"",VLOOKUP(CONCATENATE(O703," ",(P703-3)),$W$2:AA703,5,0)),IF(P703&lt;&gt;3,"",VLOOKUP(CONCATENATE(O703," ",(P703-2)),$W$2:AA703,5,0)))</f>
        <v/>
      </c>
      <c r="Y703" s="40" t="str">
        <f>IF(H703="M",IF(P703&lt;&gt;4,"",VLOOKUP(CONCATENATE(O703," ",(P703-2)),$W$2:AA703,5,0)),IF(P703&lt;&gt;3,"",VLOOKUP(CONCATENATE(O703," ",(P703-1)),$W$2:AA703,5,0)))</f>
        <v/>
      </c>
      <c r="Z703" s="40" t="str">
        <f>IF(H703="M",IF(P703&lt;&gt;4,"",VLOOKUP(CONCATENATE(O703," ",(P703-1)),$W$2:AA703,5,0)),IF(P703&lt;&gt;3,"",VLOOKUP(CONCATENATE(O703," ",(P703)),$W$2:AA703,5,0)))</f>
        <v/>
      </c>
      <c r="AA703" s="40" t="str">
        <f t="shared" si="109"/>
        <v/>
      </c>
    </row>
    <row r="704" spans="1:27" x14ac:dyDescent="0.3">
      <c r="A704" s="78" t="str">
        <f t="shared" si="102"/>
        <v/>
      </c>
      <c r="B704" s="78" t="str">
        <f t="shared" si="103"/>
        <v/>
      </c>
      <c r="C704" s="1">
        <v>703</v>
      </c>
      <c r="E704" s="73"/>
      <c r="F704" t="str">
        <f>IF(D704="","",VLOOKUP(D704,ENTRANTS!$A$1:$H$1000,2,0))</f>
        <v/>
      </c>
      <c r="G704" t="str">
        <f>IF(D704="","",VLOOKUP(D704,ENTRANTS!$A$1:$H$1000,3,0))</f>
        <v/>
      </c>
      <c r="H704" s="1" t="str">
        <f>IF(D704="","",LEFT(VLOOKUP(D704,ENTRANTS!$A$1:$H$1000,5,0),1))</f>
        <v/>
      </c>
      <c r="I704" s="1" t="str">
        <f>IF(D704="","",COUNTIF($H$2:H704,H704))</f>
        <v/>
      </c>
      <c r="J704" s="1" t="str">
        <f>IF(D704="","",VLOOKUP(D704,ENTRANTS!$A$1:$H$1000,4,0))</f>
        <v/>
      </c>
      <c r="K704" s="1" t="str">
        <f>IF(D704="","",COUNTIF($J$2:J704,J704))</f>
        <v/>
      </c>
      <c r="L704" t="str">
        <f>IF(D704="","",VLOOKUP(D704,ENTRANTS!$A$1:$H$1000,6,0))</f>
        <v/>
      </c>
      <c r="M704" s="99" t="str">
        <f t="shared" si="106"/>
        <v/>
      </c>
      <c r="N704" s="38"/>
      <c r="O704" s="5" t="str">
        <f t="shared" si="107"/>
        <v/>
      </c>
      <c r="P704" s="6" t="str">
        <f>IF(D704="","",COUNTIF($O$2:O704,O704))</f>
        <v/>
      </c>
      <c r="Q704" s="7" t="str">
        <f t="shared" si="110"/>
        <v/>
      </c>
      <c r="R704" s="42" t="str">
        <f>IF(AND(P704=4,H704="M",NOT(L704="Unattached")),SUMIF(O$2:O704,O704,I$2:I704),"")</f>
        <v/>
      </c>
      <c r="S704" s="7" t="str">
        <f t="shared" si="111"/>
        <v/>
      </c>
      <c r="T704" s="42" t="str">
        <f>IF(AND(P704=3,H704="F",NOT(L704="Unattached")),SUMIF(O$2:O704,O704,I$2:I704),"")</f>
        <v/>
      </c>
      <c r="U704" s="8" t="str">
        <f t="shared" si="104"/>
        <v/>
      </c>
      <c r="V704" s="8" t="str">
        <f t="shared" si="108"/>
        <v/>
      </c>
      <c r="W704" s="40" t="str">
        <f t="shared" si="105"/>
        <v xml:space="preserve"> </v>
      </c>
      <c r="X704" s="40" t="str">
        <f>IF(H704="M",IF(P704&lt;&gt;4,"",VLOOKUP(CONCATENATE(O704," ",(P704-3)),$W$2:AA704,5,0)),IF(P704&lt;&gt;3,"",VLOOKUP(CONCATENATE(O704," ",(P704-2)),$W$2:AA704,5,0)))</f>
        <v/>
      </c>
      <c r="Y704" s="40" t="str">
        <f>IF(H704="M",IF(P704&lt;&gt;4,"",VLOOKUP(CONCATENATE(O704," ",(P704-2)),$W$2:AA704,5,0)),IF(P704&lt;&gt;3,"",VLOOKUP(CONCATENATE(O704," ",(P704-1)),$W$2:AA704,5,0)))</f>
        <v/>
      </c>
      <c r="Z704" s="40" t="str">
        <f>IF(H704="M",IF(P704&lt;&gt;4,"",VLOOKUP(CONCATENATE(O704," ",(P704-1)),$W$2:AA704,5,0)),IF(P704&lt;&gt;3,"",VLOOKUP(CONCATENATE(O704," ",(P704)),$W$2:AA704,5,0)))</f>
        <v/>
      </c>
      <c r="AA704" s="40" t="str">
        <f t="shared" si="109"/>
        <v/>
      </c>
    </row>
    <row r="705" spans="1:27" x14ac:dyDescent="0.3">
      <c r="A705" s="78" t="str">
        <f t="shared" si="102"/>
        <v/>
      </c>
      <c r="B705" s="78" t="str">
        <f t="shared" si="103"/>
        <v/>
      </c>
      <c r="C705" s="1">
        <v>704</v>
      </c>
      <c r="E705" s="73"/>
      <c r="F705" t="str">
        <f>IF(D705="","",VLOOKUP(D705,ENTRANTS!$A$1:$H$1000,2,0))</f>
        <v/>
      </c>
      <c r="G705" t="str">
        <f>IF(D705="","",VLOOKUP(D705,ENTRANTS!$A$1:$H$1000,3,0))</f>
        <v/>
      </c>
      <c r="H705" s="1" t="str">
        <f>IF(D705="","",LEFT(VLOOKUP(D705,ENTRANTS!$A$1:$H$1000,5,0),1))</f>
        <v/>
      </c>
      <c r="I705" s="1" t="str">
        <f>IF(D705="","",COUNTIF($H$2:H705,H705))</f>
        <v/>
      </c>
      <c r="J705" s="1" t="str">
        <f>IF(D705="","",VLOOKUP(D705,ENTRANTS!$A$1:$H$1000,4,0))</f>
        <v/>
      </c>
      <c r="K705" s="1" t="str">
        <f>IF(D705="","",COUNTIF($J$2:J705,J705))</f>
        <v/>
      </c>
      <c r="L705" t="str">
        <f>IF(D705="","",VLOOKUP(D705,ENTRANTS!$A$1:$H$1000,6,0))</f>
        <v/>
      </c>
      <c r="M705" s="99" t="str">
        <f t="shared" si="106"/>
        <v/>
      </c>
      <c r="N705" s="38"/>
      <c r="O705" s="5" t="str">
        <f t="shared" si="107"/>
        <v/>
      </c>
      <c r="P705" s="6" t="str">
        <f>IF(D705="","",COUNTIF($O$2:O705,O705))</f>
        <v/>
      </c>
      <c r="Q705" s="7" t="str">
        <f t="shared" si="110"/>
        <v/>
      </c>
      <c r="R705" s="42" t="str">
        <f>IF(AND(P705=4,H705="M",NOT(L705="Unattached")),SUMIF(O$2:O705,O705,I$2:I705),"")</f>
        <v/>
      </c>
      <c r="S705" s="7" t="str">
        <f t="shared" si="111"/>
        <v/>
      </c>
      <c r="T705" s="42" t="str">
        <f>IF(AND(P705=3,H705="F",NOT(L705="Unattached")),SUMIF(O$2:O705,O705,I$2:I705),"")</f>
        <v/>
      </c>
      <c r="U705" s="8" t="str">
        <f t="shared" si="104"/>
        <v/>
      </c>
      <c r="V705" s="8" t="str">
        <f t="shared" si="108"/>
        <v/>
      </c>
      <c r="W705" s="40" t="str">
        <f t="shared" si="105"/>
        <v xml:space="preserve"> </v>
      </c>
      <c r="X705" s="40" t="str">
        <f>IF(H705="M",IF(P705&lt;&gt;4,"",VLOOKUP(CONCATENATE(O705," ",(P705-3)),$W$2:AA705,5,0)),IF(P705&lt;&gt;3,"",VLOOKUP(CONCATENATE(O705," ",(P705-2)),$W$2:AA705,5,0)))</f>
        <v/>
      </c>
      <c r="Y705" s="40" t="str">
        <f>IF(H705="M",IF(P705&lt;&gt;4,"",VLOOKUP(CONCATENATE(O705," ",(P705-2)),$W$2:AA705,5,0)),IF(P705&lt;&gt;3,"",VLOOKUP(CONCATENATE(O705," ",(P705-1)),$W$2:AA705,5,0)))</f>
        <v/>
      </c>
      <c r="Z705" s="40" t="str">
        <f>IF(H705="M",IF(P705&lt;&gt;4,"",VLOOKUP(CONCATENATE(O705," ",(P705-1)),$W$2:AA705,5,0)),IF(P705&lt;&gt;3,"",VLOOKUP(CONCATENATE(O705," ",(P705)),$W$2:AA705,5,0)))</f>
        <v/>
      </c>
      <c r="AA705" s="40" t="str">
        <f t="shared" si="109"/>
        <v/>
      </c>
    </row>
    <row r="706" spans="1:27" x14ac:dyDescent="0.3">
      <c r="A706" s="78" t="str">
        <f t="shared" ref="A706:A769" si="112">IF(C706&lt;1,"",CONCATENATE(H706,I706))</f>
        <v/>
      </c>
      <c r="B706" s="78" t="str">
        <f t="shared" ref="B706:B769" si="113">IF(C706&lt;1,"",CONCATENATE(J706,K706))</f>
        <v/>
      </c>
      <c r="C706" s="1">
        <v>705</v>
      </c>
      <c r="E706" s="73"/>
      <c r="F706" t="str">
        <f>IF(D706="","",VLOOKUP(D706,ENTRANTS!$A$1:$H$1000,2,0))</f>
        <v/>
      </c>
      <c r="G706" t="str">
        <f>IF(D706="","",VLOOKUP(D706,ENTRANTS!$A$1:$H$1000,3,0))</f>
        <v/>
      </c>
      <c r="H706" s="1" t="str">
        <f>IF(D706="","",LEFT(VLOOKUP(D706,ENTRANTS!$A$1:$H$1000,5,0),1))</f>
        <v/>
      </c>
      <c r="I706" s="1" t="str">
        <f>IF(D706="","",COUNTIF($H$2:H706,H706))</f>
        <v/>
      </c>
      <c r="J706" s="1" t="str">
        <f>IF(D706="","",VLOOKUP(D706,ENTRANTS!$A$1:$H$1000,4,0))</f>
        <v/>
      </c>
      <c r="K706" s="1" t="str">
        <f>IF(D706="","",COUNTIF($J$2:J706,J706))</f>
        <v/>
      </c>
      <c r="L706" t="str">
        <f>IF(D706="","",VLOOKUP(D706,ENTRANTS!$A$1:$H$1000,6,0))</f>
        <v/>
      </c>
      <c r="M706" s="99" t="str">
        <f t="shared" si="106"/>
        <v/>
      </c>
      <c r="N706" s="38"/>
      <c r="O706" s="5" t="str">
        <f t="shared" si="107"/>
        <v/>
      </c>
      <c r="P706" s="6" t="str">
        <f>IF(D706="","",COUNTIF($O$2:O706,O706))</f>
        <v/>
      </c>
      <c r="Q706" s="7" t="str">
        <f t="shared" si="110"/>
        <v/>
      </c>
      <c r="R706" s="42" t="str">
        <f>IF(AND(P706=4,H706="M",NOT(L706="Unattached")),SUMIF(O$2:O706,O706,I$2:I706),"")</f>
        <v/>
      </c>
      <c r="S706" s="7" t="str">
        <f t="shared" si="111"/>
        <v/>
      </c>
      <c r="T706" s="42" t="str">
        <f>IF(AND(P706=3,H706="F",NOT(L706="Unattached")),SUMIF(O$2:O706,O706,I$2:I706),"")</f>
        <v/>
      </c>
      <c r="U706" s="8" t="str">
        <f t="shared" ref="U706:U769" si="114">IF(AND(L706&lt;&gt;"Unattached",OR(Q706&lt;&gt;"",S706&lt;&gt;"")),L706,"")</f>
        <v/>
      </c>
      <c r="V706" s="8" t="str">
        <f t="shared" si="108"/>
        <v/>
      </c>
      <c r="W706" s="40" t="str">
        <f t="shared" ref="W706:W769" si="115">CONCATENATE(O706," ",P706)</f>
        <v xml:space="preserve"> </v>
      </c>
      <c r="X706" s="40" t="str">
        <f>IF(H706="M",IF(P706&lt;&gt;4,"",VLOOKUP(CONCATENATE(O706," ",(P706-3)),$W$2:AA706,5,0)),IF(P706&lt;&gt;3,"",VLOOKUP(CONCATENATE(O706," ",(P706-2)),$W$2:AA706,5,0)))</f>
        <v/>
      </c>
      <c r="Y706" s="40" t="str">
        <f>IF(H706="M",IF(P706&lt;&gt;4,"",VLOOKUP(CONCATENATE(O706," ",(P706-2)),$W$2:AA706,5,0)),IF(P706&lt;&gt;3,"",VLOOKUP(CONCATENATE(O706," ",(P706-1)),$W$2:AA706,5,0)))</f>
        <v/>
      </c>
      <c r="Z706" s="40" t="str">
        <f>IF(H706="M",IF(P706&lt;&gt;4,"",VLOOKUP(CONCATENATE(O706," ",(P706-1)),$W$2:AA706,5,0)),IF(P706&lt;&gt;3,"",VLOOKUP(CONCATENATE(O706," ",(P706)),$W$2:AA706,5,0)))</f>
        <v/>
      </c>
      <c r="AA706" s="40" t="str">
        <f t="shared" si="109"/>
        <v/>
      </c>
    </row>
    <row r="707" spans="1:27" x14ac:dyDescent="0.3">
      <c r="A707" s="78" t="str">
        <f t="shared" si="112"/>
        <v/>
      </c>
      <c r="B707" s="78" t="str">
        <f t="shared" si="113"/>
        <v/>
      </c>
      <c r="C707" s="1">
        <v>706</v>
      </c>
      <c r="E707" s="73"/>
      <c r="F707" t="str">
        <f>IF(D707="","",VLOOKUP(D707,ENTRANTS!$A$1:$H$1000,2,0))</f>
        <v/>
      </c>
      <c r="G707" t="str">
        <f>IF(D707="","",VLOOKUP(D707,ENTRANTS!$A$1:$H$1000,3,0))</f>
        <v/>
      </c>
      <c r="H707" s="1" t="str">
        <f>IF(D707="","",LEFT(VLOOKUP(D707,ENTRANTS!$A$1:$H$1000,5,0),1))</f>
        <v/>
      </c>
      <c r="I707" s="1" t="str">
        <f>IF(D707="","",COUNTIF($H$2:H707,H707))</f>
        <v/>
      </c>
      <c r="J707" s="1" t="str">
        <f>IF(D707="","",VLOOKUP(D707,ENTRANTS!$A$1:$H$1000,4,0))</f>
        <v/>
      </c>
      <c r="K707" s="1" t="str">
        <f>IF(D707="","",COUNTIF($J$2:J707,J707))</f>
        <v/>
      </c>
      <c r="L707" t="str">
        <f>IF(D707="","",VLOOKUP(D707,ENTRANTS!$A$1:$H$1000,6,0))</f>
        <v/>
      </c>
      <c r="M707" s="99" t="str">
        <f t="shared" ref="M707:M770" si="116">IF(D707&lt;1,"",IF(COUNTIF($D$2:$D$501,D707)=1,"","DUPLICATE"))</f>
        <v/>
      </c>
      <c r="N707" s="38"/>
      <c r="O707" s="5" t="str">
        <f t="shared" ref="O707:O770" si="117">IF(D707="","",CONCATENATE(H707," ",L707))</f>
        <v/>
      </c>
      <c r="P707" s="6" t="str">
        <f>IF(D707="","",COUNTIF($O$2:O707,O707))</f>
        <v/>
      </c>
      <c r="Q707" s="7" t="str">
        <f t="shared" si="110"/>
        <v/>
      </c>
      <c r="R707" s="42" t="str">
        <f>IF(AND(P707=4,H707="M",NOT(L707="Unattached")),SUMIF(O$2:O707,O707,I$2:I707),"")</f>
        <v/>
      </c>
      <c r="S707" s="7" t="str">
        <f t="shared" si="111"/>
        <v/>
      </c>
      <c r="T707" s="42" t="str">
        <f>IF(AND(P707=3,H707="F",NOT(L707="Unattached")),SUMIF(O$2:O707,O707,I$2:I707),"")</f>
        <v/>
      </c>
      <c r="U707" s="8" t="str">
        <f t="shared" si="114"/>
        <v/>
      </c>
      <c r="V707" s="8" t="str">
        <f t="shared" ref="V707:V770" si="118">IF(U707="","",IF(H707="M",CONCATENATE(U707," (",X707,", ",Y707,", ",Z707,", ",AA707,")"),CONCATENATE(U707," (",X707,", ",Y707,", ",Z707,")")))</f>
        <v/>
      </c>
      <c r="W707" s="40" t="str">
        <f t="shared" si="115"/>
        <v xml:space="preserve"> </v>
      </c>
      <c r="X707" s="40" t="str">
        <f>IF(H707="M",IF(P707&lt;&gt;4,"",VLOOKUP(CONCATENATE(O707," ",(P707-3)),$W$2:AA707,5,0)),IF(P707&lt;&gt;3,"",VLOOKUP(CONCATENATE(O707," ",(P707-2)),$W$2:AA707,5,0)))</f>
        <v/>
      </c>
      <c r="Y707" s="40" t="str">
        <f>IF(H707="M",IF(P707&lt;&gt;4,"",VLOOKUP(CONCATENATE(O707," ",(P707-2)),$W$2:AA707,5,0)),IF(P707&lt;&gt;3,"",VLOOKUP(CONCATENATE(O707," ",(P707-1)),$W$2:AA707,5,0)))</f>
        <v/>
      </c>
      <c r="Z707" s="40" t="str">
        <f>IF(H707="M",IF(P707&lt;&gt;4,"",VLOOKUP(CONCATENATE(O707," ",(P707-1)),$W$2:AA707,5,0)),IF(P707&lt;&gt;3,"",VLOOKUP(CONCATENATE(O707," ",(P707)),$W$2:AA707,5,0)))</f>
        <v/>
      </c>
      <c r="AA707" s="40" t="str">
        <f t="shared" ref="AA707:AA770" si="119">IF(AND(L707&lt;&gt;"Unattached",P707&lt;=4),CONCATENATE(F707," ",G707),"")</f>
        <v/>
      </c>
    </row>
    <row r="708" spans="1:27" x14ac:dyDescent="0.3">
      <c r="A708" s="78" t="str">
        <f t="shared" si="112"/>
        <v/>
      </c>
      <c r="B708" s="78" t="str">
        <f t="shared" si="113"/>
        <v/>
      </c>
      <c r="C708" s="1">
        <v>707</v>
      </c>
      <c r="E708" s="73"/>
      <c r="F708" t="str">
        <f>IF(D708="","",VLOOKUP(D708,ENTRANTS!$A$1:$H$1000,2,0))</f>
        <v/>
      </c>
      <c r="G708" t="str">
        <f>IF(D708="","",VLOOKUP(D708,ENTRANTS!$A$1:$H$1000,3,0))</f>
        <v/>
      </c>
      <c r="H708" s="1" t="str">
        <f>IF(D708="","",LEFT(VLOOKUP(D708,ENTRANTS!$A$1:$H$1000,5,0),1))</f>
        <v/>
      </c>
      <c r="I708" s="1" t="str">
        <f>IF(D708="","",COUNTIF($H$2:H708,H708))</f>
        <v/>
      </c>
      <c r="J708" s="1" t="str">
        <f>IF(D708="","",VLOOKUP(D708,ENTRANTS!$A$1:$H$1000,4,0))</f>
        <v/>
      </c>
      <c r="K708" s="1" t="str">
        <f>IF(D708="","",COUNTIF($J$2:J708,J708))</f>
        <v/>
      </c>
      <c r="L708" t="str">
        <f>IF(D708="","",VLOOKUP(D708,ENTRANTS!$A$1:$H$1000,6,0))</f>
        <v/>
      </c>
      <c r="M708" s="99" t="str">
        <f t="shared" si="116"/>
        <v/>
      </c>
      <c r="N708" s="38"/>
      <c r="O708" s="5" t="str">
        <f t="shared" si="117"/>
        <v/>
      </c>
      <c r="P708" s="6" t="str">
        <f>IF(D708="","",COUNTIF($O$2:O708,O708))</f>
        <v/>
      </c>
      <c r="Q708" s="7" t="str">
        <f t="shared" si="110"/>
        <v/>
      </c>
      <c r="R708" s="42" t="str">
        <f>IF(AND(P708=4,H708="M",NOT(L708="Unattached")),SUMIF(O$2:O708,O708,I$2:I708),"")</f>
        <v/>
      </c>
      <c r="S708" s="7" t="str">
        <f t="shared" si="111"/>
        <v/>
      </c>
      <c r="T708" s="42" t="str">
        <f>IF(AND(P708=3,H708="F",NOT(L708="Unattached")),SUMIF(O$2:O708,O708,I$2:I708),"")</f>
        <v/>
      </c>
      <c r="U708" s="8" t="str">
        <f t="shared" si="114"/>
        <v/>
      </c>
      <c r="V708" s="8" t="str">
        <f t="shared" si="118"/>
        <v/>
      </c>
      <c r="W708" s="40" t="str">
        <f t="shared" si="115"/>
        <v xml:space="preserve"> </v>
      </c>
      <c r="X708" s="40" t="str">
        <f>IF(H708="M",IF(P708&lt;&gt;4,"",VLOOKUP(CONCATENATE(O708," ",(P708-3)),$W$2:AA708,5,0)),IF(P708&lt;&gt;3,"",VLOOKUP(CONCATENATE(O708," ",(P708-2)),$W$2:AA708,5,0)))</f>
        <v/>
      </c>
      <c r="Y708" s="40" t="str">
        <f>IF(H708="M",IF(P708&lt;&gt;4,"",VLOOKUP(CONCATENATE(O708," ",(P708-2)),$W$2:AA708,5,0)),IF(P708&lt;&gt;3,"",VLOOKUP(CONCATENATE(O708," ",(P708-1)),$W$2:AA708,5,0)))</f>
        <v/>
      </c>
      <c r="Z708" s="40" t="str">
        <f>IF(H708="M",IF(P708&lt;&gt;4,"",VLOOKUP(CONCATENATE(O708," ",(P708-1)),$W$2:AA708,5,0)),IF(P708&lt;&gt;3,"",VLOOKUP(CONCATENATE(O708," ",(P708)),$W$2:AA708,5,0)))</f>
        <v/>
      </c>
      <c r="AA708" s="40" t="str">
        <f t="shared" si="119"/>
        <v/>
      </c>
    </row>
    <row r="709" spans="1:27" x14ac:dyDescent="0.3">
      <c r="A709" s="78" t="str">
        <f t="shared" si="112"/>
        <v/>
      </c>
      <c r="B709" s="78" t="str">
        <f t="shared" si="113"/>
        <v/>
      </c>
      <c r="C709" s="1">
        <v>708</v>
      </c>
      <c r="E709" s="73"/>
      <c r="F709" t="str">
        <f>IF(D709="","",VLOOKUP(D709,ENTRANTS!$A$1:$H$1000,2,0))</f>
        <v/>
      </c>
      <c r="G709" t="str">
        <f>IF(D709="","",VLOOKUP(D709,ENTRANTS!$A$1:$H$1000,3,0))</f>
        <v/>
      </c>
      <c r="H709" s="1" t="str">
        <f>IF(D709="","",LEFT(VLOOKUP(D709,ENTRANTS!$A$1:$H$1000,5,0),1))</f>
        <v/>
      </c>
      <c r="I709" s="1" t="str">
        <f>IF(D709="","",COUNTIF($H$2:H709,H709))</f>
        <v/>
      </c>
      <c r="J709" s="1" t="str">
        <f>IF(D709="","",VLOOKUP(D709,ENTRANTS!$A$1:$H$1000,4,0))</f>
        <v/>
      </c>
      <c r="K709" s="1" t="str">
        <f>IF(D709="","",COUNTIF($J$2:J709,J709))</f>
        <v/>
      </c>
      <c r="L709" t="str">
        <f>IF(D709="","",VLOOKUP(D709,ENTRANTS!$A$1:$H$1000,6,0))</f>
        <v/>
      </c>
      <c r="M709" s="99" t="str">
        <f t="shared" si="116"/>
        <v/>
      </c>
      <c r="N709" s="38"/>
      <c r="O709" s="5" t="str">
        <f t="shared" si="117"/>
        <v/>
      </c>
      <c r="P709" s="6" t="str">
        <f>IF(D709="","",COUNTIF($O$2:O709,O709))</f>
        <v/>
      </c>
      <c r="Q709" s="7" t="str">
        <f t="shared" si="110"/>
        <v/>
      </c>
      <c r="R709" s="42" t="str">
        <f>IF(AND(P709=4,H709="M",NOT(L709="Unattached")),SUMIF(O$2:O709,O709,I$2:I709),"")</f>
        <v/>
      </c>
      <c r="S709" s="7" t="str">
        <f t="shared" si="111"/>
        <v/>
      </c>
      <c r="T709" s="42" t="str">
        <f>IF(AND(P709=3,H709="F",NOT(L709="Unattached")),SUMIF(O$2:O709,O709,I$2:I709),"")</f>
        <v/>
      </c>
      <c r="U709" s="8" t="str">
        <f t="shared" si="114"/>
        <v/>
      </c>
      <c r="V709" s="8" t="str">
        <f t="shared" si="118"/>
        <v/>
      </c>
      <c r="W709" s="40" t="str">
        <f t="shared" si="115"/>
        <v xml:space="preserve"> </v>
      </c>
      <c r="X709" s="40" t="str">
        <f>IF(H709="M",IF(P709&lt;&gt;4,"",VLOOKUP(CONCATENATE(O709," ",(P709-3)),$W$2:AA709,5,0)),IF(P709&lt;&gt;3,"",VLOOKUP(CONCATENATE(O709," ",(P709-2)),$W$2:AA709,5,0)))</f>
        <v/>
      </c>
      <c r="Y709" s="40" t="str">
        <f>IF(H709="M",IF(P709&lt;&gt;4,"",VLOOKUP(CONCATENATE(O709," ",(P709-2)),$W$2:AA709,5,0)),IF(P709&lt;&gt;3,"",VLOOKUP(CONCATENATE(O709," ",(P709-1)),$W$2:AA709,5,0)))</f>
        <v/>
      </c>
      <c r="Z709" s="40" t="str">
        <f>IF(H709="M",IF(P709&lt;&gt;4,"",VLOOKUP(CONCATENATE(O709," ",(P709-1)),$W$2:AA709,5,0)),IF(P709&lt;&gt;3,"",VLOOKUP(CONCATENATE(O709," ",(P709)),$W$2:AA709,5,0)))</f>
        <v/>
      </c>
      <c r="AA709" s="40" t="str">
        <f t="shared" si="119"/>
        <v/>
      </c>
    </row>
    <row r="710" spans="1:27" x14ac:dyDescent="0.3">
      <c r="A710" s="78" t="str">
        <f t="shared" si="112"/>
        <v/>
      </c>
      <c r="B710" s="78" t="str">
        <f t="shared" si="113"/>
        <v/>
      </c>
      <c r="C710" s="1">
        <v>709</v>
      </c>
      <c r="E710" s="73"/>
      <c r="F710" t="str">
        <f>IF(D710="","",VLOOKUP(D710,ENTRANTS!$A$1:$H$1000,2,0))</f>
        <v/>
      </c>
      <c r="G710" t="str">
        <f>IF(D710="","",VLOOKUP(D710,ENTRANTS!$A$1:$H$1000,3,0))</f>
        <v/>
      </c>
      <c r="H710" s="1" t="str">
        <f>IF(D710="","",LEFT(VLOOKUP(D710,ENTRANTS!$A$1:$H$1000,5,0),1))</f>
        <v/>
      </c>
      <c r="I710" s="1" t="str">
        <f>IF(D710="","",COUNTIF($H$2:H710,H710))</f>
        <v/>
      </c>
      <c r="J710" s="1" t="str">
        <f>IF(D710="","",VLOOKUP(D710,ENTRANTS!$A$1:$H$1000,4,0))</f>
        <v/>
      </c>
      <c r="K710" s="1" t="str">
        <f>IF(D710="","",COUNTIF($J$2:J710,J710))</f>
        <v/>
      </c>
      <c r="L710" t="str">
        <f>IF(D710="","",VLOOKUP(D710,ENTRANTS!$A$1:$H$1000,6,0))</f>
        <v/>
      </c>
      <c r="M710" s="99" t="str">
        <f t="shared" si="116"/>
        <v/>
      </c>
      <c r="N710" s="38"/>
      <c r="O710" s="5" t="str">
        <f t="shared" si="117"/>
        <v/>
      </c>
      <c r="P710" s="6" t="str">
        <f>IF(D710="","",COUNTIF($O$2:O710,O710))</f>
        <v/>
      </c>
      <c r="Q710" s="7" t="str">
        <f t="shared" si="110"/>
        <v/>
      </c>
      <c r="R710" s="42" t="str">
        <f>IF(AND(P710=4,H710="M",NOT(L710="Unattached")),SUMIF(O$2:O710,O710,I$2:I710),"")</f>
        <v/>
      </c>
      <c r="S710" s="7" t="str">
        <f t="shared" si="111"/>
        <v/>
      </c>
      <c r="T710" s="42" t="str">
        <f>IF(AND(P710=3,H710="F",NOT(L710="Unattached")),SUMIF(O$2:O710,O710,I$2:I710),"")</f>
        <v/>
      </c>
      <c r="U710" s="8" t="str">
        <f t="shared" si="114"/>
        <v/>
      </c>
      <c r="V710" s="8" t="str">
        <f t="shared" si="118"/>
        <v/>
      </c>
      <c r="W710" s="40" t="str">
        <f t="shared" si="115"/>
        <v xml:space="preserve"> </v>
      </c>
      <c r="X710" s="40" t="str">
        <f>IF(H710="M",IF(P710&lt;&gt;4,"",VLOOKUP(CONCATENATE(O710," ",(P710-3)),$W$2:AA710,5,0)),IF(P710&lt;&gt;3,"",VLOOKUP(CONCATENATE(O710," ",(P710-2)),$W$2:AA710,5,0)))</f>
        <v/>
      </c>
      <c r="Y710" s="40" t="str">
        <f>IF(H710="M",IF(P710&lt;&gt;4,"",VLOOKUP(CONCATENATE(O710," ",(P710-2)),$W$2:AA710,5,0)),IF(P710&lt;&gt;3,"",VLOOKUP(CONCATENATE(O710," ",(P710-1)),$W$2:AA710,5,0)))</f>
        <v/>
      </c>
      <c r="Z710" s="40" t="str">
        <f>IF(H710="M",IF(P710&lt;&gt;4,"",VLOOKUP(CONCATENATE(O710," ",(P710-1)),$W$2:AA710,5,0)),IF(P710&lt;&gt;3,"",VLOOKUP(CONCATENATE(O710," ",(P710)),$W$2:AA710,5,0)))</f>
        <v/>
      </c>
      <c r="AA710" s="40" t="str">
        <f t="shared" si="119"/>
        <v/>
      </c>
    </row>
    <row r="711" spans="1:27" x14ac:dyDescent="0.3">
      <c r="A711" s="78" t="str">
        <f t="shared" si="112"/>
        <v/>
      </c>
      <c r="B711" s="78" t="str">
        <f t="shared" si="113"/>
        <v/>
      </c>
      <c r="C711" s="1">
        <v>710</v>
      </c>
      <c r="E711" s="73"/>
      <c r="F711" t="str">
        <f>IF(D711="","",VLOOKUP(D711,ENTRANTS!$A$1:$H$1000,2,0))</f>
        <v/>
      </c>
      <c r="G711" t="str">
        <f>IF(D711="","",VLOOKUP(D711,ENTRANTS!$A$1:$H$1000,3,0))</f>
        <v/>
      </c>
      <c r="H711" s="1" t="str">
        <f>IF(D711="","",LEFT(VLOOKUP(D711,ENTRANTS!$A$1:$H$1000,5,0),1))</f>
        <v/>
      </c>
      <c r="I711" s="1" t="str">
        <f>IF(D711="","",COUNTIF($H$2:H711,H711))</f>
        <v/>
      </c>
      <c r="J711" s="1" t="str">
        <f>IF(D711="","",VLOOKUP(D711,ENTRANTS!$A$1:$H$1000,4,0))</f>
        <v/>
      </c>
      <c r="K711" s="1" t="str">
        <f>IF(D711="","",COUNTIF($J$2:J711,J711))</f>
        <v/>
      </c>
      <c r="L711" t="str">
        <f>IF(D711="","",VLOOKUP(D711,ENTRANTS!$A$1:$H$1000,6,0))</f>
        <v/>
      </c>
      <c r="M711" s="99" t="str">
        <f t="shared" si="116"/>
        <v/>
      </c>
      <c r="N711" s="38"/>
      <c r="O711" s="5" t="str">
        <f t="shared" si="117"/>
        <v/>
      </c>
      <c r="P711" s="6" t="str">
        <f>IF(D711="","",COUNTIF($O$2:O711,O711))</f>
        <v/>
      </c>
      <c r="Q711" s="7" t="str">
        <f t="shared" si="110"/>
        <v/>
      </c>
      <c r="R711" s="42" t="str">
        <f>IF(AND(P711=4,H711="M",NOT(L711="Unattached")),SUMIF(O$2:O711,O711,I$2:I711),"")</f>
        <v/>
      </c>
      <c r="S711" s="7" t="str">
        <f t="shared" si="111"/>
        <v/>
      </c>
      <c r="T711" s="42" t="str">
        <f>IF(AND(P711=3,H711="F",NOT(L711="Unattached")),SUMIF(O$2:O711,O711,I$2:I711),"")</f>
        <v/>
      </c>
      <c r="U711" s="8" t="str">
        <f t="shared" si="114"/>
        <v/>
      </c>
      <c r="V711" s="8" t="str">
        <f t="shared" si="118"/>
        <v/>
      </c>
      <c r="W711" s="40" t="str">
        <f t="shared" si="115"/>
        <v xml:space="preserve"> </v>
      </c>
      <c r="X711" s="40" t="str">
        <f>IF(H711="M",IF(P711&lt;&gt;4,"",VLOOKUP(CONCATENATE(O711," ",(P711-3)),$W$2:AA711,5,0)),IF(P711&lt;&gt;3,"",VLOOKUP(CONCATENATE(O711," ",(P711-2)),$W$2:AA711,5,0)))</f>
        <v/>
      </c>
      <c r="Y711" s="40" t="str">
        <f>IF(H711="M",IF(P711&lt;&gt;4,"",VLOOKUP(CONCATENATE(O711," ",(P711-2)),$W$2:AA711,5,0)),IF(P711&lt;&gt;3,"",VLOOKUP(CONCATENATE(O711," ",(P711-1)),$W$2:AA711,5,0)))</f>
        <v/>
      </c>
      <c r="Z711" s="40" t="str">
        <f>IF(H711="M",IF(P711&lt;&gt;4,"",VLOOKUP(CONCATENATE(O711," ",(P711-1)),$W$2:AA711,5,0)),IF(P711&lt;&gt;3,"",VLOOKUP(CONCATENATE(O711," ",(P711)),$W$2:AA711,5,0)))</f>
        <v/>
      </c>
      <c r="AA711" s="40" t="str">
        <f t="shared" si="119"/>
        <v/>
      </c>
    </row>
    <row r="712" spans="1:27" x14ac:dyDescent="0.3">
      <c r="A712" s="78" t="str">
        <f t="shared" si="112"/>
        <v/>
      </c>
      <c r="B712" s="78" t="str">
        <f t="shared" si="113"/>
        <v/>
      </c>
      <c r="C712" s="1">
        <v>711</v>
      </c>
      <c r="E712" s="73"/>
      <c r="F712" t="str">
        <f>IF(D712="","",VLOOKUP(D712,ENTRANTS!$A$1:$H$1000,2,0))</f>
        <v/>
      </c>
      <c r="G712" t="str">
        <f>IF(D712="","",VLOOKUP(D712,ENTRANTS!$A$1:$H$1000,3,0))</f>
        <v/>
      </c>
      <c r="H712" s="1" t="str">
        <f>IF(D712="","",LEFT(VLOOKUP(D712,ENTRANTS!$A$1:$H$1000,5,0),1))</f>
        <v/>
      </c>
      <c r="I712" s="1" t="str">
        <f>IF(D712="","",COUNTIF($H$2:H712,H712))</f>
        <v/>
      </c>
      <c r="J712" s="1" t="str">
        <f>IF(D712="","",VLOOKUP(D712,ENTRANTS!$A$1:$H$1000,4,0))</f>
        <v/>
      </c>
      <c r="K712" s="1" t="str">
        <f>IF(D712="","",COUNTIF($J$2:J712,J712))</f>
        <v/>
      </c>
      <c r="L712" t="str">
        <f>IF(D712="","",VLOOKUP(D712,ENTRANTS!$A$1:$H$1000,6,0))</f>
        <v/>
      </c>
      <c r="M712" s="99" t="str">
        <f t="shared" si="116"/>
        <v/>
      </c>
      <c r="N712" s="38"/>
      <c r="O712" s="5" t="str">
        <f t="shared" si="117"/>
        <v/>
      </c>
      <c r="P712" s="6" t="str">
        <f>IF(D712="","",COUNTIF($O$2:O712,O712))</f>
        <v/>
      </c>
      <c r="Q712" s="7" t="str">
        <f t="shared" si="110"/>
        <v/>
      </c>
      <c r="R712" s="42" t="str">
        <f>IF(AND(P712=4,H712="M",NOT(L712="Unattached")),SUMIF(O$2:O712,O712,I$2:I712),"")</f>
        <v/>
      </c>
      <c r="S712" s="7" t="str">
        <f t="shared" si="111"/>
        <v/>
      </c>
      <c r="T712" s="42" t="str">
        <f>IF(AND(P712=3,H712="F",NOT(L712="Unattached")),SUMIF(O$2:O712,O712,I$2:I712),"")</f>
        <v/>
      </c>
      <c r="U712" s="8" t="str">
        <f t="shared" si="114"/>
        <v/>
      </c>
      <c r="V712" s="8" t="str">
        <f t="shared" si="118"/>
        <v/>
      </c>
      <c r="W712" s="40" t="str">
        <f t="shared" si="115"/>
        <v xml:space="preserve"> </v>
      </c>
      <c r="X712" s="40" t="str">
        <f>IF(H712="M",IF(P712&lt;&gt;4,"",VLOOKUP(CONCATENATE(O712," ",(P712-3)),$W$2:AA712,5,0)),IF(P712&lt;&gt;3,"",VLOOKUP(CONCATENATE(O712," ",(P712-2)),$W$2:AA712,5,0)))</f>
        <v/>
      </c>
      <c r="Y712" s="40" t="str">
        <f>IF(H712="M",IF(P712&lt;&gt;4,"",VLOOKUP(CONCATENATE(O712," ",(P712-2)),$W$2:AA712,5,0)),IF(P712&lt;&gt;3,"",VLOOKUP(CONCATENATE(O712," ",(P712-1)),$W$2:AA712,5,0)))</f>
        <v/>
      </c>
      <c r="Z712" s="40" t="str">
        <f>IF(H712="M",IF(P712&lt;&gt;4,"",VLOOKUP(CONCATENATE(O712," ",(P712-1)),$W$2:AA712,5,0)),IF(P712&lt;&gt;3,"",VLOOKUP(CONCATENATE(O712," ",(P712)),$W$2:AA712,5,0)))</f>
        <v/>
      </c>
      <c r="AA712" s="40" t="str">
        <f t="shared" si="119"/>
        <v/>
      </c>
    </row>
    <row r="713" spans="1:27" x14ac:dyDescent="0.3">
      <c r="A713" s="78" t="str">
        <f t="shared" si="112"/>
        <v/>
      </c>
      <c r="B713" s="78" t="str">
        <f t="shared" si="113"/>
        <v/>
      </c>
      <c r="C713" s="1">
        <v>712</v>
      </c>
      <c r="E713" s="73"/>
      <c r="F713" t="str">
        <f>IF(D713="","",VLOOKUP(D713,ENTRANTS!$A$1:$H$1000,2,0))</f>
        <v/>
      </c>
      <c r="G713" t="str">
        <f>IF(D713="","",VLOOKUP(D713,ENTRANTS!$A$1:$H$1000,3,0))</f>
        <v/>
      </c>
      <c r="H713" s="1" t="str">
        <f>IF(D713="","",LEFT(VLOOKUP(D713,ENTRANTS!$A$1:$H$1000,5,0),1))</f>
        <v/>
      </c>
      <c r="I713" s="1" t="str">
        <f>IF(D713="","",COUNTIF($H$2:H713,H713))</f>
        <v/>
      </c>
      <c r="J713" s="1" t="str">
        <f>IF(D713="","",VLOOKUP(D713,ENTRANTS!$A$1:$H$1000,4,0))</f>
        <v/>
      </c>
      <c r="K713" s="1" t="str">
        <f>IF(D713="","",COUNTIF($J$2:J713,J713))</f>
        <v/>
      </c>
      <c r="L713" t="str">
        <f>IF(D713="","",VLOOKUP(D713,ENTRANTS!$A$1:$H$1000,6,0))</f>
        <v/>
      </c>
      <c r="M713" s="99" t="str">
        <f t="shared" si="116"/>
        <v/>
      </c>
      <c r="N713" s="38"/>
      <c r="O713" s="5" t="str">
        <f t="shared" si="117"/>
        <v/>
      </c>
      <c r="P713" s="6" t="str">
        <f>IF(D713="","",COUNTIF($O$2:O713,O713))</f>
        <v/>
      </c>
      <c r="Q713" s="7" t="str">
        <f t="shared" si="110"/>
        <v/>
      </c>
      <c r="R713" s="42" t="str">
        <f>IF(AND(P713=4,H713="M",NOT(L713="Unattached")),SUMIF(O$2:O713,O713,I$2:I713),"")</f>
        <v/>
      </c>
      <c r="S713" s="7" t="str">
        <f t="shared" si="111"/>
        <v/>
      </c>
      <c r="T713" s="42" t="str">
        <f>IF(AND(P713=3,H713="F",NOT(L713="Unattached")),SUMIF(O$2:O713,O713,I$2:I713),"")</f>
        <v/>
      </c>
      <c r="U713" s="8" t="str">
        <f t="shared" si="114"/>
        <v/>
      </c>
      <c r="V713" s="8" t="str">
        <f t="shared" si="118"/>
        <v/>
      </c>
      <c r="W713" s="40" t="str">
        <f t="shared" si="115"/>
        <v xml:space="preserve"> </v>
      </c>
      <c r="X713" s="40" t="str">
        <f>IF(H713="M",IF(P713&lt;&gt;4,"",VLOOKUP(CONCATENATE(O713," ",(P713-3)),$W$2:AA713,5,0)),IF(P713&lt;&gt;3,"",VLOOKUP(CONCATENATE(O713," ",(P713-2)),$W$2:AA713,5,0)))</f>
        <v/>
      </c>
      <c r="Y713" s="40" t="str">
        <f>IF(H713="M",IF(P713&lt;&gt;4,"",VLOOKUP(CONCATENATE(O713," ",(P713-2)),$W$2:AA713,5,0)),IF(P713&lt;&gt;3,"",VLOOKUP(CONCATENATE(O713," ",(P713-1)),$W$2:AA713,5,0)))</f>
        <v/>
      </c>
      <c r="Z713" s="40" t="str">
        <f>IF(H713="M",IF(P713&lt;&gt;4,"",VLOOKUP(CONCATENATE(O713," ",(P713-1)),$W$2:AA713,5,0)),IF(P713&lt;&gt;3,"",VLOOKUP(CONCATENATE(O713," ",(P713)),$W$2:AA713,5,0)))</f>
        <v/>
      </c>
      <c r="AA713" s="40" t="str">
        <f t="shared" si="119"/>
        <v/>
      </c>
    </row>
    <row r="714" spans="1:27" x14ac:dyDescent="0.3">
      <c r="A714" s="78" t="str">
        <f t="shared" si="112"/>
        <v/>
      </c>
      <c r="B714" s="78" t="str">
        <f t="shared" si="113"/>
        <v/>
      </c>
      <c r="C714" s="1">
        <v>713</v>
      </c>
      <c r="E714" s="73"/>
      <c r="F714" t="str">
        <f>IF(D714="","",VLOOKUP(D714,ENTRANTS!$A$1:$H$1000,2,0))</f>
        <v/>
      </c>
      <c r="G714" t="str">
        <f>IF(D714="","",VLOOKUP(D714,ENTRANTS!$A$1:$H$1000,3,0))</f>
        <v/>
      </c>
      <c r="H714" s="1" t="str">
        <f>IF(D714="","",LEFT(VLOOKUP(D714,ENTRANTS!$A$1:$H$1000,5,0),1))</f>
        <v/>
      </c>
      <c r="I714" s="1" t="str">
        <f>IF(D714="","",COUNTIF($H$2:H714,H714))</f>
        <v/>
      </c>
      <c r="J714" s="1" t="str">
        <f>IF(D714="","",VLOOKUP(D714,ENTRANTS!$A$1:$H$1000,4,0))</f>
        <v/>
      </c>
      <c r="K714" s="1" t="str">
        <f>IF(D714="","",COUNTIF($J$2:J714,J714))</f>
        <v/>
      </c>
      <c r="L714" t="str">
        <f>IF(D714="","",VLOOKUP(D714,ENTRANTS!$A$1:$H$1000,6,0))</f>
        <v/>
      </c>
      <c r="M714" s="99" t="str">
        <f t="shared" si="116"/>
        <v/>
      </c>
      <c r="N714" s="38"/>
      <c r="O714" s="5" t="str">
        <f t="shared" si="117"/>
        <v/>
      </c>
      <c r="P714" s="6" t="str">
        <f>IF(D714="","",COUNTIF($O$2:O714,O714))</f>
        <v/>
      </c>
      <c r="Q714" s="7" t="str">
        <f t="shared" si="110"/>
        <v/>
      </c>
      <c r="R714" s="42" t="str">
        <f>IF(AND(P714=4,H714="M",NOT(L714="Unattached")),SUMIF(O$2:O714,O714,I$2:I714),"")</f>
        <v/>
      </c>
      <c r="S714" s="7" t="str">
        <f t="shared" si="111"/>
        <v/>
      </c>
      <c r="T714" s="42" t="str">
        <f>IF(AND(P714=3,H714="F",NOT(L714="Unattached")),SUMIF(O$2:O714,O714,I$2:I714),"")</f>
        <v/>
      </c>
      <c r="U714" s="8" t="str">
        <f t="shared" si="114"/>
        <v/>
      </c>
      <c r="V714" s="8" t="str">
        <f t="shared" si="118"/>
        <v/>
      </c>
      <c r="W714" s="40" t="str">
        <f t="shared" si="115"/>
        <v xml:space="preserve"> </v>
      </c>
      <c r="X714" s="40" t="str">
        <f>IF(H714="M",IF(P714&lt;&gt;4,"",VLOOKUP(CONCATENATE(O714," ",(P714-3)),$W$2:AA714,5,0)),IF(P714&lt;&gt;3,"",VLOOKUP(CONCATENATE(O714," ",(P714-2)),$W$2:AA714,5,0)))</f>
        <v/>
      </c>
      <c r="Y714" s="40" t="str">
        <f>IF(H714="M",IF(P714&lt;&gt;4,"",VLOOKUP(CONCATENATE(O714," ",(P714-2)),$W$2:AA714,5,0)),IF(P714&lt;&gt;3,"",VLOOKUP(CONCATENATE(O714," ",(P714-1)),$W$2:AA714,5,0)))</f>
        <v/>
      </c>
      <c r="Z714" s="40" t="str">
        <f>IF(H714="M",IF(P714&lt;&gt;4,"",VLOOKUP(CONCATENATE(O714," ",(P714-1)),$W$2:AA714,5,0)),IF(P714&lt;&gt;3,"",VLOOKUP(CONCATENATE(O714," ",(P714)),$W$2:AA714,5,0)))</f>
        <v/>
      </c>
      <c r="AA714" s="40" t="str">
        <f t="shared" si="119"/>
        <v/>
      </c>
    </row>
    <row r="715" spans="1:27" x14ac:dyDescent="0.3">
      <c r="A715" s="78" t="str">
        <f t="shared" si="112"/>
        <v/>
      </c>
      <c r="B715" s="78" t="str">
        <f t="shared" si="113"/>
        <v/>
      </c>
      <c r="C715" s="1">
        <v>714</v>
      </c>
      <c r="E715" s="73"/>
      <c r="F715" t="str">
        <f>IF(D715="","",VLOOKUP(D715,ENTRANTS!$A$1:$H$1000,2,0))</f>
        <v/>
      </c>
      <c r="G715" t="str">
        <f>IF(D715="","",VLOOKUP(D715,ENTRANTS!$A$1:$H$1000,3,0))</f>
        <v/>
      </c>
      <c r="H715" s="1" t="str">
        <f>IF(D715="","",LEFT(VLOOKUP(D715,ENTRANTS!$A$1:$H$1000,5,0),1))</f>
        <v/>
      </c>
      <c r="I715" s="1" t="str">
        <f>IF(D715="","",COUNTIF($H$2:H715,H715))</f>
        <v/>
      </c>
      <c r="J715" s="1" t="str">
        <f>IF(D715="","",VLOOKUP(D715,ENTRANTS!$A$1:$H$1000,4,0))</f>
        <v/>
      </c>
      <c r="K715" s="1" t="str">
        <f>IF(D715="","",COUNTIF($J$2:J715,J715))</f>
        <v/>
      </c>
      <c r="L715" t="str">
        <f>IF(D715="","",VLOOKUP(D715,ENTRANTS!$A$1:$H$1000,6,0))</f>
        <v/>
      </c>
      <c r="M715" s="99" t="str">
        <f t="shared" si="116"/>
        <v/>
      </c>
      <c r="N715" s="38"/>
      <c r="O715" s="5" t="str">
        <f t="shared" si="117"/>
        <v/>
      </c>
      <c r="P715" s="6" t="str">
        <f>IF(D715="","",COUNTIF($O$2:O715,O715))</f>
        <v/>
      </c>
      <c r="Q715" s="7" t="str">
        <f t="shared" si="110"/>
        <v/>
      </c>
      <c r="R715" s="42" t="str">
        <f>IF(AND(P715=4,H715="M",NOT(L715="Unattached")),SUMIF(O$2:O715,O715,I$2:I715),"")</f>
        <v/>
      </c>
      <c r="S715" s="7" t="str">
        <f t="shared" si="111"/>
        <v/>
      </c>
      <c r="T715" s="42" t="str">
        <f>IF(AND(P715=3,H715="F",NOT(L715="Unattached")),SUMIF(O$2:O715,O715,I$2:I715),"")</f>
        <v/>
      </c>
      <c r="U715" s="8" t="str">
        <f t="shared" si="114"/>
        <v/>
      </c>
      <c r="V715" s="8" t="str">
        <f t="shared" si="118"/>
        <v/>
      </c>
      <c r="W715" s="40" t="str">
        <f t="shared" si="115"/>
        <v xml:space="preserve"> </v>
      </c>
      <c r="X715" s="40" t="str">
        <f>IF(H715="M",IF(P715&lt;&gt;4,"",VLOOKUP(CONCATENATE(O715," ",(P715-3)),$W$2:AA715,5,0)),IF(P715&lt;&gt;3,"",VLOOKUP(CONCATENATE(O715," ",(P715-2)),$W$2:AA715,5,0)))</f>
        <v/>
      </c>
      <c r="Y715" s="40" t="str">
        <f>IF(H715="M",IF(P715&lt;&gt;4,"",VLOOKUP(CONCATENATE(O715," ",(P715-2)),$W$2:AA715,5,0)),IF(P715&lt;&gt;3,"",VLOOKUP(CONCATENATE(O715," ",(P715-1)),$W$2:AA715,5,0)))</f>
        <v/>
      </c>
      <c r="Z715" s="40" t="str">
        <f>IF(H715="M",IF(P715&lt;&gt;4,"",VLOOKUP(CONCATENATE(O715," ",(P715-1)),$W$2:AA715,5,0)),IF(P715&lt;&gt;3,"",VLOOKUP(CONCATENATE(O715," ",(P715)),$W$2:AA715,5,0)))</f>
        <v/>
      </c>
      <c r="AA715" s="40" t="str">
        <f t="shared" si="119"/>
        <v/>
      </c>
    </row>
    <row r="716" spans="1:27" x14ac:dyDescent="0.3">
      <c r="A716" s="78" t="str">
        <f t="shared" si="112"/>
        <v/>
      </c>
      <c r="B716" s="78" t="str">
        <f t="shared" si="113"/>
        <v/>
      </c>
      <c r="C716" s="1">
        <v>715</v>
      </c>
      <c r="E716" s="73"/>
      <c r="F716" t="str">
        <f>IF(D716="","",VLOOKUP(D716,ENTRANTS!$A$1:$H$1000,2,0))</f>
        <v/>
      </c>
      <c r="G716" t="str">
        <f>IF(D716="","",VLOOKUP(D716,ENTRANTS!$A$1:$H$1000,3,0))</f>
        <v/>
      </c>
      <c r="H716" s="1" t="str">
        <f>IF(D716="","",LEFT(VLOOKUP(D716,ENTRANTS!$A$1:$H$1000,5,0),1))</f>
        <v/>
      </c>
      <c r="I716" s="1" t="str">
        <f>IF(D716="","",COUNTIF($H$2:H716,H716))</f>
        <v/>
      </c>
      <c r="J716" s="1" t="str">
        <f>IF(D716="","",VLOOKUP(D716,ENTRANTS!$A$1:$H$1000,4,0))</f>
        <v/>
      </c>
      <c r="K716" s="1" t="str">
        <f>IF(D716="","",COUNTIF($J$2:J716,J716))</f>
        <v/>
      </c>
      <c r="L716" t="str">
        <f>IF(D716="","",VLOOKUP(D716,ENTRANTS!$A$1:$H$1000,6,0))</f>
        <v/>
      </c>
      <c r="M716" s="99" t="str">
        <f t="shared" si="116"/>
        <v/>
      </c>
      <c r="N716" s="38"/>
      <c r="O716" s="5" t="str">
        <f t="shared" si="117"/>
        <v/>
      </c>
      <c r="P716" s="6" t="str">
        <f>IF(D716="","",COUNTIF($O$2:O716,O716))</f>
        <v/>
      </c>
      <c r="Q716" s="7" t="str">
        <f t="shared" si="110"/>
        <v/>
      </c>
      <c r="R716" s="42" t="str">
        <f>IF(AND(P716=4,H716="M",NOT(L716="Unattached")),SUMIF(O$2:O716,O716,I$2:I716),"")</f>
        <v/>
      </c>
      <c r="S716" s="7" t="str">
        <f t="shared" si="111"/>
        <v/>
      </c>
      <c r="T716" s="42" t="str">
        <f>IF(AND(P716=3,H716="F",NOT(L716="Unattached")),SUMIF(O$2:O716,O716,I$2:I716),"")</f>
        <v/>
      </c>
      <c r="U716" s="8" t="str">
        <f t="shared" si="114"/>
        <v/>
      </c>
      <c r="V716" s="8" t="str">
        <f t="shared" si="118"/>
        <v/>
      </c>
      <c r="W716" s="40" t="str">
        <f t="shared" si="115"/>
        <v xml:space="preserve"> </v>
      </c>
      <c r="X716" s="40" t="str">
        <f>IF(H716="M",IF(P716&lt;&gt;4,"",VLOOKUP(CONCATENATE(O716," ",(P716-3)),$W$2:AA716,5,0)),IF(P716&lt;&gt;3,"",VLOOKUP(CONCATENATE(O716," ",(P716-2)),$W$2:AA716,5,0)))</f>
        <v/>
      </c>
      <c r="Y716" s="40" t="str">
        <f>IF(H716="M",IF(P716&lt;&gt;4,"",VLOOKUP(CONCATENATE(O716," ",(P716-2)),$W$2:AA716,5,0)),IF(P716&lt;&gt;3,"",VLOOKUP(CONCATENATE(O716," ",(P716-1)),$W$2:AA716,5,0)))</f>
        <v/>
      </c>
      <c r="Z716" s="40" t="str">
        <f>IF(H716="M",IF(P716&lt;&gt;4,"",VLOOKUP(CONCATENATE(O716," ",(P716-1)),$W$2:AA716,5,0)),IF(P716&lt;&gt;3,"",VLOOKUP(CONCATENATE(O716," ",(P716)),$W$2:AA716,5,0)))</f>
        <v/>
      </c>
      <c r="AA716" s="40" t="str">
        <f t="shared" si="119"/>
        <v/>
      </c>
    </row>
    <row r="717" spans="1:27" x14ac:dyDescent="0.3">
      <c r="A717" s="78" t="str">
        <f t="shared" si="112"/>
        <v/>
      </c>
      <c r="B717" s="78" t="str">
        <f t="shared" si="113"/>
        <v/>
      </c>
      <c r="C717" s="1">
        <v>716</v>
      </c>
      <c r="E717" s="73"/>
      <c r="F717" t="str">
        <f>IF(D717="","",VLOOKUP(D717,ENTRANTS!$A$1:$H$1000,2,0))</f>
        <v/>
      </c>
      <c r="G717" t="str">
        <f>IF(D717="","",VLOOKUP(D717,ENTRANTS!$A$1:$H$1000,3,0))</f>
        <v/>
      </c>
      <c r="H717" s="1" t="str">
        <f>IF(D717="","",LEFT(VLOOKUP(D717,ENTRANTS!$A$1:$H$1000,5,0),1))</f>
        <v/>
      </c>
      <c r="I717" s="1" t="str">
        <f>IF(D717="","",COUNTIF($H$2:H717,H717))</f>
        <v/>
      </c>
      <c r="J717" s="1" t="str">
        <f>IF(D717="","",VLOOKUP(D717,ENTRANTS!$A$1:$H$1000,4,0))</f>
        <v/>
      </c>
      <c r="K717" s="1" t="str">
        <f>IF(D717="","",COUNTIF($J$2:J717,J717))</f>
        <v/>
      </c>
      <c r="L717" t="str">
        <f>IF(D717="","",VLOOKUP(D717,ENTRANTS!$A$1:$H$1000,6,0))</f>
        <v/>
      </c>
      <c r="M717" s="99" t="str">
        <f t="shared" si="116"/>
        <v/>
      </c>
      <c r="N717" s="38"/>
      <c r="O717" s="5" t="str">
        <f t="shared" si="117"/>
        <v/>
      </c>
      <c r="P717" s="6" t="str">
        <f>IF(D717="","",COUNTIF($O$2:O717,O717))</f>
        <v/>
      </c>
      <c r="Q717" s="7" t="str">
        <f t="shared" si="110"/>
        <v/>
      </c>
      <c r="R717" s="42" t="str">
        <f>IF(AND(P717=4,H717="M",NOT(L717="Unattached")),SUMIF(O$2:O717,O717,I$2:I717),"")</f>
        <v/>
      </c>
      <c r="S717" s="7" t="str">
        <f t="shared" si="111"/>
        <v/>
      </c>
      <c r="T717" s="42" t="str">
        <f>IF(AND(P717=3,H717="F",NOT(L717="Unattached")),SUMIF(O$2:O717,O717,I$2:I717),"")</f>
        <v/>
      </c>
      <c r="U717" s="8" t="str">
        <f t="shared" si="114"/>
        <v/>
      </c>
      <c r="V717" s="8" t="str">
        <f t="shared" si="118"/>
        <v/>
      </c>
      <c r="W717" s="40" t="str">
        <f t="shared" si="115"/>
        <v xml:space="preserve"> </v>
      </c>
      <c r="X717" s="40" t="str">
        <f>IF(H717="M",IF(P717&lt;&gt;4,"",VLOOKUP(CONCATENATE(O717," ",(P717-3)),$W$2:AA717,5,0)),IF(P717&lt;&gt;3,"",VLOOKUP(CONCATENATE(O717," ",(P717-2)),$W$2:AA717,5,0)))</f>
        <v/>
      </c>
      <c r="Y717" s="40" t="str">
        <f>IF(H717="M",IF(P717&lt;&gt;4,"",VLOOKUP(CONCATENATE(O717," ",(P717-2)),$W$2:AA717,5,0)),IF(P717&lt;&gt;3,"",VLOOKUP(CONCATENATE(O717," ",(P717-1)),$W$2:AA717,5,0)))</f>
        <v/>
      </c>
      <c r="Z717" s="40" t="str">
        <f>IF(H717="M",IF(P717&lt;&gt;4,"",VLOOKUP(CONCATENATE(O717," ",(P717-1)),$W$2:AA717,5,0)),IF(P717&lt;&gt;3,"",VLOOKUP(CONCATENATE(O717," ",(P717)),$W$2:AA717,5,0)))</f>
        <v/>
      </c>
      <c r="AA717" s="40" t="str">
        <f t="shared" si="119"/>
        <v/>
      </c>
    </row>
    <row r="718" spans="1:27" x14ac:dyDescent="0.3">
      <c r="A718" s="78" t="str">
        <f t="shared" si="112"/>
        <v/>
      </c>
      <c r="B718" s="78" t="str">
        <f t="shared" si="113"/>
        <v/>
      </c>
      <c r="C718" s="1">
        <v>717</v>
      </c>
      <c r="E718" s="73"/>
      <c r="F718" t="str">
        <f>IF(D718="","",VLOOKUP(D718,ENTRANTS!$A$1:$H$1000,2,0))</f>
        <v/>
      </c>
      <c r="G718" t="str">
        <f>IF(D718="","",VLOOKUP(D718,ENTRANTS!$A$1:$H$1000,3,0))</f>
        <v/>
      </c>
      <c r="H718" s="1" t="str">
        <f>IF(D718="","",LEFT(VLOOKUP(D718,ENTRANTS!$A$1:$H$1000,5,0),1))</f>
        <v/>
      </c>
      <c r="I718" s="1" t="str">
        <f>IF(D718="","",COUNTIF($H$2:H718,H718))</f>
        <v/>
      </c>
      <c r="J718" s="1" t="str">
        <f>IF(D718="","",VLOOKUP(D718,ENTRANTS!$A$1:$H$1000,4,0))</f>
        <v/>
      </c>
      <c r="K718" s="1" t="str">
        <f>IF(D718="","",COUNTIF($J$2:J718,J718))</f>
        <v/>
      </c>
      <c r="L718" t="str">
        <f>IF(D718="","",VLOOKUP(D718,ENTRANTS!$A$1:$H$1000,6,0))</f>
        <v/>
      </c>
      <c r="M718" s="99" t="str">
        <f t="shared" si="116"/>
        <v/>
      </c>
      <c r="N718" s="38"/>
      <c r="O718" s="5" t="str">
        <f t="shared" si="117"/>
        <v/>
      </c>
      <c r="P718" s="6" t="str">
        <f>IF(D718="","",COUNTIF($O$2:O718,O718))</f>
        <v/>
      </c>
      <c r="Q718" s="7" t="str">
        <f t="shared" si="110"/>
        <v/>
      </c>
      <c r="R718" s="42" t="str">
        <f>IF(AND(P718=4,H718="M",NOT(L718="Unattached")),SUMIF(O$2:O718,O718,I$2:I718),"")</f>
        <v/>
      </c>
      <c r="S718" s="7" t="str">
        <f t="shared" si="111"/>
        <v/>
      </c>
      <c r="T718" s="42" t="str">
        <f>IF(AND(P718=3,H718="F",NOT(L718="Unattached")),SUMIF(O$2:O718,O718,I$2:I718),"")</f>
        <v/>
      </c>
      <c r="U718" s="8" t="str">
        <f t="shared" si="114"/>
        <v/>
      </c>
      <c r="V718" s="8" t="str">
        <f t="shared" si="118"/>
        <v/>
      </c>
      <c r="W718" s="40" t="str">
        <f t="shared" si="115"/>
        <v xml:space="preserve"> </v>
      </c>
      <c r="X718" s="40" t="str">
        <f>IF(H718="M",IF(P718&lt;&gt;4,"",VLOOKUP(CONCATENATE(O718," ",(P718-3)),$W$2:AA718,5,0)),IF(P718&lt;&gt;3,"",VLOOKUP(CONCATENATE(O718," ",(P718-2)),$W$2:AA718,5,0)))</f>
        <v/>
      </c>
      <c r="Y718" s="40" t="str">
        <f>IF(H718="M",IF(P718&lt;&gt;4,"",VLOOKUP(CONCATENATE(O718," ",(P718-2)),$W$2:AA718,5,0)),IF(P718&lt;&gt;3,"",VLOOKUP(CONCATENATE(O718," ",(P718-1)),$W$2:AA718,5,0)))</f>
        <v/>
      </c>
      <c r="Z718" s="40" t="str">
        <f>IF(H718="M",IF(P718&lt;&gt;4,"",VLOOKUP(CONCATENATE(O718," ",(P718-1)),$W$2:AA718,5,0)),IF(P718&lt;&gt;3,"",VLOOKUP(CONCATENATE(O718," ",(P718)),$W$2:AA718,5,0)))</f>
        <v/>
      </c>
      <c r="AA718" s="40" t="str">
        <f t="shared" si="119"/>
        <v/>
      </c>
    </row>
    <row r="719" spans="1:27" x14ac:dyDescent="0.3">
      <c r="A719" s="78" t="str">
        <f t="shared" si="112"/>
        <v/>
      </c>
      <c r="B719" s="78" t="str">
        <f t="shared" si="113"/>
        <v/>
      </c>
      <c r="C719" s="1">
        <v>718</v>
      </c>
      <c r="E719" s="73"/>
      <c r="F719" t="str">
        <f>IF(D719="","",VLOOKUP(D719,ENTRANTS!$A$1:$H$1000,2,0))</f>
        <v/>
      </c>
      <c r="G719" t="str">
        <f>IF(D719="","",VLOOKUP(D719,ENTRANTS!$A$1:$H$1000,3,0))</f>
        <v/>
      </c>
      <c r="H719" s="1" t="str">
        <f>IF(D719="","",LEFT(VLOOKUP(D719,ENTRANTS!$A$1:$H$1000,5,0),1))</f>
        <v/>
      </c>
      <c r="I719" s="1" t="str">
        <f>IF(D719="","",COUNTIF($H$2:H719,H719))</f>
        <v/>
      </c>
      <c r="J719" s="1" t="str">
        <f>IF(D719="","",VLOOKUP(D719,ENTRANTS!$A$1:$H$1000,4,0))</f>
        <v/>
      </c>
      <c r="K719" s="1" t="str">
        <f>IF(D719="","",COUNTIF($J$2:J719,J719))</f>
        <v/>
      </c>
      <c r="L719" t="str">
        <f>IF(D719="","",VLOOKUP(D719,ENTRANTS!$A$1:$H$1000,6,0))</f>
        <v/>
      </c>
      <c r="M719" s="99" t="str">
        <f t="shared" si="116"/>
        <v/>
      </c>
      <c r="N719" s="38"/>
      <c r="O719" s="5" t="str">
        <f t="shared" si="117"/>
        <v/>
      </c>
      <c r="P719" s="6" t="str">
        <f>IF(D719="","",COUNTIF($O$2:O719,O719))</f>
        <v/>
      </c>
      <c r="Q719" s="7" t="str">
        <f t="shared" si="110"/>
        <v/>
      </c>
      <c r="R719" s="42" t="str">
        <f>IF(AND(P719=4,H719="M",NOT(L719="Unattached")),SUMIF(O$2:O719,O719,I$2:I719),"")</f>
        <v/>
      </c>
      <c r="S719" s="7" t="str">
        <f t="shared" si="111"/>
        <v/>
      </c>
      <c r="T719" s="42" t="str">
        <f>IF(AND(P719=3,H719="F",NOT(L719="Unattached")),SUMIF(O$2:O719,O719,I$2:I719),"")</f>
        <v/>
      </c>
      <c r="U719" s="8" t="str">
        <f t="shared" si="114"/>
        <v/>
      </c>
      <c r="V719" s="8" t="str">
        <f t="shared" si="118"/>
        <v/>
      </c>
      <c r="W719" s="40" t="str">
        <f t="shared" si="115"/>
        <v xml:space="preserve"> </v>
      </c>
      <c r="X719" s="40" t="str">
        <f>IF(H719="M",IF(P719&lt;&gt;4,"",VLOOKUP(CONCATENATE(O719," ",(P719-3)),$W$2:AA719,5,0)),IF(P719&lt;&gt;3,"",VLOOKUP(CONCATENATE(O719," ",(P719-2)),$W$2:AA719,5,0)))</f>
        <v/>
      </c>
      <c r="Y719" s="40" t="str">
        <f>IF(H719="M",IF(P719&lt;&gt;4,"",VLOOKUP(CONCATENATE(O719," ",(P719-2)),$W$2:AA719,5,0)),IF(P719&lt;&gt;3,"",VLOOKUP(CONCATENATE(O719," ",(P719-1)),$W$2:AA719,5,0)))</f>
        <v/>
      </c>
      <c r="Z719" s="40" t="str">
        <f>IF(H719="M",IF(P719&lt;&gt;4,"",VLOOKUP(CONCATENATE(O719," ",(P719-1)),$W$2:AA719,5,0)),IF(P719&lt;&gt;3,"",VLOOKUP(CONCATENATE(O719," ",(P719)),$W$2:AA719,5,0)))</f>
        <v/>
      </c>
      <c r="AA719" s="40" t="str">
        <f t="shared" si="119"/>
        <v/>
      </c>
    </row>
    <row r="720" spans="1:27" x14ac:dyDescent="0.3">
      <c r="A720" s="78" t="str">
        <f t="shared" si="112"/>
        <v/>
      </c>
      <c r="B720" s="78" t="str">
        <f t="shared" si="113"/>
        <v/>
      </c>
      <c r="C720" s="1">
        <v>719</v>
      </c>
      <c r="E720" s="73"/>
      <c r="F720" t="str">
        <f>IF(D720="","",VLOOKUP(D720,ENTRANTS!$A$1:$H$1000,2,0))</f>
        <v/>
      </c>
      <c r="G720" t="str">
        <f>IF(D720="","",VLOOKUP(D720,ENTRANTS!$A$1:$H$1000,3,0))</f>
        <v/>
      </c>
      <c r="H720" s="1" t="str">
        <f>IF(D720="","",LEFT(VLOOKUP(D720,ENTRANTS!$A$1:$H$1000,5,0),1))</f>
        <v/>
      </c>
      <c r="I720" s="1" t="str">
        <f>IF(D720="","",COUNTIF($H$2:H720,H720))</f>
        <v/>
      </c>
      <c r="J720" s="1" t="str">
        <f>IF(D720="","",VLOOKUP(D720,ENTRANTS!$A$1:$H$1000,4,0))</f>
        <v/>
      </c>
      <c r="K720" s="1" t="str">
        <f>IF(D720="","",COUNTIF($J$2:J720,J720))</f>
        <v/>
      </c>
      <c r="L720" t="str">
        <f>IF(D720="","",VLOOKUP(D720,ENTRANTS!$A$1:$H$1000,6,0))</f>
        <v/>
      </c>
      <c r="M720" s="99" t="str">
        <f t="shared" si="116"/>
        <v/>
      </c>
      <c r="N720" s="38"/>
      <c r="O720" s="5" t="str">
        <f t="shared" si="117"/>
        <v/>
      </c>
      <c r="P720" s="6" t="str">
        <f>IF(D720="","",COUNTIF($O$2:O720,O720))</f>
        <v/>
      </c>
      <c r="Q720" s="7" t="str">
        <f t="shared" si="110"/>
        <v/>
      </c>
      <c r="R720" s="42" t="str">
        <f>IF(AND(P720=4,H720="M",NOT(L720="Unattached")),SUMIF(O$2:O720,O720,I$2:I720),"")</f>
        <v/>
      </c>
      <c r="S720" s="7" t="str">
        <f t="shared" si="111"/>
        <v/>
      </c>
      <c r="T720" s="42" t="str">
        <f>IF(AND(P720=3,H720="F",NOT(L720="Unattached")),SUMIF(O$2:O720,O720,I$2:I720),"")</f>
        <v/>
      </c>
      <c r="U720" s="8" t="str">
        <f t="shared" si="114"/>
        <v/>
      </c>
      <c r="V720" s="8" t="str">
        <f t="shared" si="118"/>
        <v/>
      </c>
      <c r="W720" s="40" t="str">
        <f t="shared" si="115"/>
        <v xml:space="preserve"> </v>
      </c>
      <c r="X720" s="40" t="str">
        <f>IF(H720="M",IF(P720&lt;&gt;4,"",VLOOKUP(CONCATENATE(O720," ",(P720-3)),$W$2:AA720,5,0)),IF(P720&lt;&gt;3,"",VLOOKUP(CONCATENATE(O720," ",(P720-2)),$W$2:AA720,5,0)))</f>
        <v/>
      </c>
      <c r="Y720" s="40" t="str">
        <f>IF(H720="M",IF(P720&lt;&gt;4,"",VLOOKUP(CONCATENATE(O720," ",(P720-2)),$W$2:AA720,5,0)),IF(P720&lt;&gt;3,"",VLOOKUP(CONCATENATE(O720," ",(P720-1)),$W$2:AA720,5,0)))</f>
        <v/>
      </c>
      <c r="Z720" s="40" t="str">
        <f>IF(H720="M",IF(P720&lt;&gt;4,"",VLOOKUP(CONCATENATE(O720," ",(P720-1)),$W$2:AA720,5,0)),IF(P720&lt;&gt;3,"",VLOOKUP(CONCATENATE(O720," ",(P720)),$W$2:AA720,5,0)))</f>
        <v/>
      </c>
      <c r="AA720" s="40" t="str">
        <f t="shared" si="119"/>
        <v/>
      </c>
    </row>
    <row r="721" spans="1:27" x14ac:dyDescent="0.3">
      <c r="A721" s="78" t="str">
        <f t="shared" si="112"/>
        <v/>
      </c>
      <c r="B721" s="78" t="str">
        <f t="shared" si="113"/>
        <v/>
      </c>
      <c r="C721" s="1">
        <v>720</v>
      </c>
      <c r="E721" s="73"/>
      <c r="F721" t="str">
        <f>IF(D721="","",VLOOKUP(D721,ENTRANTS!$A$1:$H$1000,2,0))</f>
        <v/>
      </c>
      <c r="G721" t="str">
        <f>IF(D721="","",VLOOKUP(D721,ENTRANTS!$A$1:$H$1000,3,0))</f>
        <v/>
      </c>
      <c r="H721" s="1" t="str">
        <f>IF(D721="","",LEFT(VLOOKUP(D721,ENTRANTS!$A$1:$H$1000,5,0),1))</f>
        <v/>
      </c>
      <c r="I721" s="1" t="str">
        <f>IF(D721="","",COUNTIF($H$2:H721,H721))</f>
        <v/>
      </c>
      <c r="J721" s="1" t="str">
        <f>IF(D721="","",VLOOKUP(D721,ENTRANTS!$A$1:$H$1000,4,0))</f>
        <v/>
      </c>
      <c r="K721" s="1" t="str">
        <f>IF(D721="","",COUNTIF($J$2:J721,J721))</f>
        <v/>
      </c>
      <c r="L721" t="str">
        <f>IF(D721="","",VLOOKUP(D721,ENTRANTS!$A$1:$H$1000,6,0))</f>
        <v/>
      </c>
      <c r="M721" s="99" t="str">
        <f t="shared" si="116"/>
        <v/>
      </c>
      <c r="N721" s="38"/>
      <c r="O721" s="5" t="str">
        <f t="shared" si="117"/>
        <v/>
      </c>
      <c r="P721" s="6" t="str">
        <f>IF(D721="","",COUNTIF($O$2:O721,O721))</f>
        <v/>
      </c>
      <c r="Q721" s="7" t="str">
        <f t="shared" si="110"/>
        <v/>
      </c>
      <c r="R721" s="42" t="str">
        <f>IF(AND(P721=4,H721="M",NOT(L721="Unattached")),SUMIF(O$2:O721,O721,I$2:I721),"")</f>
        <v/>
      </c>
      <c r="S721" s="7" t="str">
        <f t="shared" si="111"/>
        <v/>
      </c>
      <c r="T721" s="42" t="str">
        <f>IF(AND(P721=3,H721="F",NOT(L721="Unattached")),SUMIF(O$2:O721,O721,I$2:I721),"")</f>
        <v/>
      </c>
      <c r="U721" s="8" t="str">
        <f t="shared" si="114"/>
        <v/>
      </c>
      <c r="V721" s="8" t="str">
        <f t="shared" si="118"/>
        <v/>
      </c>
      <c r="W721" s="40" t="str">
        <f t="shared" si="115"/>
        <v xml:space="preserve"> </v>
      </c>
      <c r="X721" s="40" t="str">
        <f>IF(H721="M",IF(P721&lt;&gt;4,"",VLOOKUP(CONCATENATE(O721," ",(P721-3)),$W$2:AA721,5,0)),IF(P721&lt;&gt;3,"",VLOOKUP(CONCATENATE(O721," ",(P721-2)),$W$2:AA721,5,0)))</f>
        <v/>
      </c>
      <c r="Y721" s="40" t="str">
        <f>IF(H721="M",IF(P721&lt;&gt;4,"",VLOOKUP(CONCATENATE(O721," ",(P721-2)),$W$2:AA721,5,0)),IF(P721&lt;&gt;3,"",VLOOKUP(CONCATENATE(O721," ",(P721-1)),$W$2:AA721,5,0)))</f>
        <v/>
      </c>
      <c r="Z721" s="40" t="str">
        <f>IF(H721="M",IF(P721&lt;&gt;4,"",VLOOKUP(CONCATENATE(O721," ",(P721-1)),$W$2:AA721,5,0)),IF(P721&lt;&gt;3,"",VLOOKUP(CONCATENATE(O721," ",(P721)),$W$2:AA721,5,0)))</f>
        <v/>
      </c>
      <c r="AA721" s="40" t="str">
        <f t="shared" si="119"/>
        <v/>
      </c>
    </row>
    <row r="722" spans="1:27" x14ac:dyDescent="0.3">
      <c r="A722" s="78" t="str">
        <f t="shared" si="112"/>
        <v/>
      </c>
      <c r="B722" s="78" t="str">
        <f t="shared" si="113"/>
        <v/>
      </c>
      <c r="C722" s="1">
        <v>721</v>
      </c>
      <c r="E722" s="73"/>
      <c r="F722" t="str">
        <f>IF(D722="","",VLOOKUP(D722,ENTRANTS!$A$1:$H$1000,2,0))</f>
        <v/>
      </c>
      <c r="G722" t="str">
        <f>IF(D722="","",VLOOKUP(D722,ENTRANTS!$A$1:$H$1000,3,0))</f>
        <v/>
      </c>
      <c r="H722" s="1" t="str">
        <f>IF(D722="","",LEFT(VLOOKUP(D722,ENTRANTS!$A$1:$H$1000,5,0),1))</f>
        <v/>
      </c>
      <c r="I722" s="1" t="str">
        <f>IF(D722="","",COUNTIF($H$2:H722,H722))</f>
        <v/>
      </c>
      <c r="J722" s="1" t="str">
        <f>IF(D722="","",VLOOKUP(D722,ENTRANTS!$A$1:$H$1000,4,0))</f>
        <v/>
      </c>
      <c r="K722" s="1" t="str">
        <f>IF(D722="","",COUNTIF($J$2:J722,J722))</f>
        <v/>
      </c>
      <c r="L722" t="str">
        <f>IF(D722="","",VLOOKUP(D722,ENTRANTS!$A$1:$H$1000,6,0))</f>
        <v/>
      </c>
      <c r="M722" s="99" t="str">
        <f t="shared" si="116"/>
        <v/>
      </c>
      <c r="N722" s="38"/>
      <c r="O722" s="5" t="str">
        <f t="shared" si="117"/>
        <v/>
      </c>
      <c r="P722" s="6" t="str">
        <f>IF(D722="","",COUNTIF($O$2:O722,O722))</f>
        <v/>
      </c>
      <c r="Q722" s="7" t="str">
        <f t="shared" si="110"/>
        <v/>
      </c>
      <c r="R722" s="42" t="str">
        <f>IF(AND(P722=4,H722="M",NOT(L722="Unattached")),SUMIF(O$2:O722,O722,I$2:I722),"")</f>
        <v/>
      </c>
      <c r="S722" s="7" t="str">
        <f t="shared" si="111"/>
        <v/>
      </c>
      <c r="T722" s="42" t="str">
        <f>IF(AND(P722=3,H722="F",NOT(L722="Unattached")),SUMIF(O$2:O722,O722,I$2:I722),"")</f>
        <v/>
      </c>
      <c r="U722" s="8" t="str">
        <f t="shared" si="114"/>
        <v/>
      </c>
      <c r="V722" s="8" t="str">
        <f t="shared" si="118"/>
        <v/>
      </c>
      <c r="W722" s="40" t="str">
        <f t="shared" si="115"/>
        <v xml:space="preserve"> </v>
      </c>
      <c r="X722" s="40" t="str">
        <f>IF(H722="M",IF(P722&lt;&gt;4,"",VLOOKUP(CONCATENATE(O722," ",(P722-3)),$W$2:AA722,5,0)),IF(P722&lt;&gt;3,"",VLOOKUP(CONCATENATE(O722," ",(P722-2)),$W$2:AA722,5,0)))</f>
        <v/>
      </c>
      <c r="Y722" s="40" t="str">
        <f>IF(H722="M",IF(P722&lt;&gt;4,"",VLOOKUP(CONCATENATE(O722," ",(P722-2)),$W$2:AA722,5,0)),IF(P722&lt;&gt;3,"",VLOOKUP(CONCATENATE(O722," ",(P722-1)),$W$2:AA722,5,0)))</f>
        <v/>
      </c>
      <c r="Z722" s="40" t="str">
        <f>IF(H722="M",IF(P722&lt;&gt;4,"",VLOOKUP(CONCATENATE(O722," ",(P722-1)),$W$2:AA722,5,0)),IF(P722&lt;&gt;3,"",VLOOKUP(CONCATENATE(O722," ",(P722)),$W$2:AA722,5,0)))</f>
        <v/>
      </c>
      <c r="AA722" s="40" t="str">
        <f t="shared" si="119"/>
        <v/>
      </c>
    </row>
    <row r="723" spans="1:27" x14ac:dyDescent="0.3">
      <c r="A723" s="78" t="str">
        <f t="shared" si="112"/>
        <v/>
      </c>
      <c r="B723" s="78" t="str">
        <f t="shared" si="113"/>
        <v/>
      </c>
      <c r="C723" s="1">
        <v>722</v>
      </c>
      <c r="E723" s="73"/>
      <c r="F723" t="str">
        <f>IF(D723="","",VLOOKUP(D723,ENTRANTS!$A$1:$H$1000,2,0))</f>
        <v/>
      </c>
      <c r="G723" t="str">
        <f>IF(D723="","",VLOOKUP(D723,ENTRANTS!$A$1:$H$1000,3,0))</f>
        <v/>
      </c>
      <c r="H723" s="1" t="str">
        <f>IF(D723="","",LEFT(VLOOKUP(D723,ENTRANTS!$A$1:$H$1000,5,0),1))</f>
        <v/>
      </c>
      <c r="I723" s="1" t="str">
        <f>IF(D723="","",COUNTIF($H$2:H723,H723))</f>
        <v/>
      </c>
      <c r="J723" s="1" t="str">
        <f>IF(D723="","",VLOOKUP(D723,ENTRANTS!$A$1:$H$1000,4,0))</f>
        <v/>
      </c>
      <c r="K723" s="1" t="str">
        <f>IF(D723="","",COUNTIF($J$2:J723,J723))</f>
        <v/>
      </c>
      <c r="L723" t="str">
        <f>IF(D723="","",VLOOKUP(D723,ENTRANTS!$A$1:$H$1000,6,0))</f>
        <v/>
      </c>
      <c r="M723" s="99" t="str">
        <f t="shared" si="116"/>
        <v/>
      </c>
      <c r="N723" s="38"/>
      <c r="O723" s="5" t="str">
        <f t="shared" si="117"/>
        <v/>
      </c>
      <c r="P723" s="6" t="str">
        <f>IF(D723="","",COUNTIF($O$2:O723,O723))</f>
        <v/>
      </c>
      <c r="Q723" s="7" t="str">
        <f t="shared" si="110"/>
        <v/>
      </c>
      <c r="R723" s="42" t="str">
        <f>IF(AND(P723=4,H723="M",NOT(L723="Unattached")),SUMIF(O$2:O723,O723,I$2:I723),"")</f>
        <v/>
      </c>
      <c r="S723" s="7" t="str">
        <f t="shared" si="111"/>
        <v/>
      </c>
      <c r="T723" s="42" t="str">
        <f>IF(AND(P723=3,H723="F",NOT(L723="Unattached")),SUMIF(O$2:O723,O723,I$2:I723),"")</f>
        <v/>
      </c>
      <c r="U723" s="8" t="str">
        <f t="shared" si="114"/>
        <v/>
      </c>
      <c r="V723" s="8" t="str">
        <f t="shared" si="118"/>
        <v/>
      </c>
      <c r="W723" s="40" t="str">
        <f t="shared" si="115"/>
        <v xml:space="preserve"> </v>
      </c>
      <c r="X723" s="40" t="str">
        <f>IF(H723="M",IF(P723&lt;&gt;4,"",VLOOKUP(CONCATENATE(O723," ",(P723-3)),$W$2:AA723,5,0)),IF(P723&lt;&gt;3,"",VLOOKUP(CONCATENATE(O723," ",(P723-2)),$W$2:AA723,5,0)))</f>
        <v/>
      </c>
      <c r="Y723" s="40" t="str">
        <f>IF(H723="M",IF(P723&lt;&gt;4,"",VLOOKUP(CONCATENATE(O723," ",(P723-2)),$W$2:AA723,5,0)),IF(P723&lt;&gt;3,"",VLOOKUP(CONCATENATE(O723," ",(P723-1)),$W$2:AA723,5,0)))</f>
        <v/>
      </c>
      <c r="Z723" s="40" t="str">
        <f>IF(H723="M",IF(P723&lt;&gt;4,"",VLOOKUP(CONCATENATE(O723," ",(P723-1)),$W$2:AA723,5,0)),IF(P723&lt;&gt;3,"",VLOOKUP(CONCATENATE(O723," ",(P723)),$W$2:AA723,5,0)))</f>
        <v/>
      </c>
      <c r="AA723" s="40" t="str">
        <f t="shared" si="119"/>
        <v/>
      </c>
    </row>
    <row r="724" spans="1:27" x14ac:dyDescent="0.3">
      <c r="A724" s="78" t="str">
        <f t="shared" si="112"/>
        <v/>
      </c>
      <c r="B724" s="78" t="str">
        <f t="shared" si="113"/>
        <v/>
      </c>
      <c r="C724" s="1">
        <v>723</v>
      </c>
      <c r="E724" s="73"/>
      <c r="F724" t="str">
        <f>IF(D724="","",VLOOKUP(D724,ENTRANTS!$A$1:$H$1000,2,0))</f>
        <v/>
      </c>
      <c r="G724" t="str">
        <f>IF(D724="","",VLOOKUP(D724,ENTRANTS!$A$1:$H$1000,3,0))</f>
        <v/>
      </c>
      <c r="H724" s="1" t="str">
        <f>IF(D724="","",LEFT(VLOOKUP(D724,ENTRANTS!$A$1:$H$1000,5,0),1))</f>
        <v/>
      </c>
      <c r="I724" s="1" t="str">
        <f>IF(D724="","",COUNTIF($H$2:H724,H724))</f>
        <v/>
      </c>
      <c r="J724" s="1" t="str">
        <f>IF(D724="","",VLOOKUP(D724,ENTRANTS!$A$1:$H$1000,4,0))</f>
        <v/>
      </c>
      <c r="K724" s="1" t="str">
        <f>IF(D724="","",COUNTIF($J$2:J724,J724))</f>
        <v/>
      </c>
      <c r="L724" t="str">
        <f>IF(D724="","",VLOOKUP(D724,ENTRANTS!$A$1:$H$1000,6,0))</f>
        <v/>
      </c>
      <c r="M724" s="99" t="str">
        <f t="shared" si="116"/>
        <v/>
      </c>
      <c r="N724" s="38"/>
      <c r="O724" s="5" t="str">
        <f t="shared" si="117"/>
        <v/>
      </c>
      <c r="P724" s="6" t="str">
        <f>IF(D724="","",COUNTIF($O$2:O724,O724))</f>
        <v/>
      </c>
      <c r="Q724" s="7" t="str">
        <f t="shared" si="110"/>
        <v/>
      </c>
      <c r="R724" s="42" t="str">
        <f>IF(AND(P724=4,H724="M",NOT(L724="Unattached")),SUMIF(O$2:O724,O724,I$2:I724),"")</f>
        <v/>
      </c>
      <c r="S724" s="7" t="str">
        <f t="shared" si="111"/>
        <v/>
      </c>
      <c r="T724" s="42" t="str">
        <f>IF(AND(P724=3,H724="F",NOT(L724="Unattached")),SUMIF(O$2:O724,O724,I$2:I724),"")</f>
        <v/>
      </c>
      <c r="U724" s="8" t="str">
        <f t="shared" si="114"/>
        <v/>
      </c>
      <c r="V724" s="8" t="str">
        <f t="shared" si="118"/>
        <v/>
      </c>
      <c r="W724" s="40" t="str">
        <f t="shared" si="115"/>
        <v xml:space="preserve"> </v>
      </c>
      <c r="X724" s="40" t="str">
        <f>IF(H724="M",IF(P724&lt;&gt;4,"",VLOOKUP(CONCATENATE(O724," ",(P724-3)),$W$2:AA724,5,0)),IF(P724&lt;&gt;3,"",VLOOKUP(CONCATENATE(O724," ",(P724-2)),$W$2:AA724,5,0)))</f>
        <v/>
      </c>
      <c r="Y724" s="40" t="str">
        <f>IF(H724="M",IF(P724&lt;&gt;4,"",VLOOKUP(CONCATENATE(O724," ",(P724-2)),$W$2:AA724,5,0)),IF(P724&lt;&gt;3,"",VLOOKUP(CONCATENATE(O724," ",(P724-1)),$W$2:AA724,5,0)))</f>
        <v/>
      </c>
      <c r="Z724" s="40" t="str">
        <f>IF(H724="M",IF(P724&lt;&gt;4,"",VLOOKUP(CONCATENATE(O724," ",(P724-1)),$W$2:AA724,5,0)),IF(P724&lt;&gt;3,"",VLOOKUP(CONCATENATE(O724," ",(P724)),$W$2:AA724,5,0)))</f>
        <v/>
      </c>
      <c r="AA724" s="40" t="str">
        <f t="shared" si="119"/>
        <v/>
      </c>
    </row>
    <row r="725" spans="1:27" x14ac:dyDescent="0.3">
      <c r="A725" s="78" t="str">
        <f t="shared" si="112"/>
        <v/>
      </c>
      <c r="B725" s="78" t="str">
        <f t="shared" si="113"/>
        <v/>
      </c>
      <c r="C725" s="1">
        <v>724</v>
      </c>
      <c r="E725" s="73"/>
      <c r="F725" t="str">
        <f>IF(D725="","",VLOOKUP(D725,ENTRANTS!$A$1:$H$1000,2,0))</f>
        <v/>
      </c>
      <c r="G725" t="str">
        <f>IF(D725="","",VLOOKUP(D725,ENTRANTS!$A$1:$H$1000,3,0))</f>
        <v/>
      </c>
      <c r="H725" s="1" t="str">
        <f>IF(D725="","",LEFT(VLOOKUP(D725,ENTRANTS!$A$1:$H$1000,5,0),1))</f>
        <v/>
      </c>
      <c r="I725" s="1" t="str">
        <f>IF(D725="","",COUNTIF($H$2:H725,H725))</f>
        <v/>
      </c>
      <c r="J725" s="1" t="str">
        <f>IF(D725="","",VLOOKUP(D725,ENTRANTS!$A$1:$H$1000,4,0))</f>
        <v/>
      </c>
      <c r="K725" s="1" t="str">
        <f>IF(D725="","",COUNTIF($J$2:J725,J725))</f>
        <v/>
      </c>
      <c r="L725" t="str">
        <f>IF(D725="","",VLOOKUP(D725,ENTRANTS!$A$1:$H$1000,6,0))</f>
        <v/>
      </c>
      <c r="M725" s="99" t="str">
        <f t="shared" si="116"/>
        <v/>
      </c>
      <c r="N725" s="38"/>
      <c r="O725" s="5" t="str">
        <f t="shared" si="117"/>
        <v/>
      </c>
      <c r="P725" s="6" t="str">
        <f>IF(D725="","",COUNTIF($O$2:O725,O725))</f>
        <v/>
      </c>
      <c r="Q725" s="7" t="str">
        <f t="shared" si="110"/>
        <v/>
      </c>
      <c r="R725" s="42" t="str">
        <f>IF(AND(P725=4,H725="M",NOT(L725="Unattached")),SUMIF(O$2:O725,O725,I$2:I725),"")</f>
        <v/>
      </c>
      <c r="S725" s="7" t="str">
        <f t="shared" si="111"/>
        <v/>
      </c>
      <c r="T725" s="42" t="str">
        <f>IF(AND(P725=3,H725="F",NOT(L725="Unattached")),SUMIF(O$2:O725,O725,I$2:I725),"")</f>
        <v/>
      </c>
      <c r="U725" s="8" t="str">
        <f t="shared" si="114"/>
        <v/>
      </c>
      <c r="V725" s="8" t="str">
        <f t="shared" si="118"/>
        <v/>
      </c>
      <c r="W725" s="40" t="str">
        <f t="shared" si="115"/>
        <v xml:space="preserve"> </v>
      </c>
      <c r="X725" s="40" t="str">
        <f>IF(H725="M",IF(P725&lt;&gt;4,"",VLOOKUP(CONCATENATE(O725," ",(P725-3)),$W$2:AA725,5,0)),IF(P725&lt;&gt;3,"",VLOOKUP(CONCATENATE(O725," ",(P725-2)),$W$2:AA725,5,0)))</f>
        <v/>
      </c>
      <c r="Y725" s="40" t="str">
        <f>IF(H725="M",IF(P725&lt;&gt;4,"",VLOOKUP(CONCATENATE(O725," ",(P725-2)),$W$2:AA725,5,0)),IF(P725&lt;&gt;3,"",VLOOKUP(CONCATENATE(O725," ",(P725-1)),$W$2:AA725,5,0)))</f>
        <v/>
      </c>
      <c r="Z725" s="40" t="str">
        <f>IF(H725="M",IF(P725&lt;&gt;4,"",VLOOKUP(CONCATENATE(O725," ",(P725-1)),$W$2:AA725,5,0)),IF(P725&lt;&gt;3,"",VLOOKUP(CONCATENATE(O725," ",(P725)),$W$2:AA725,5,0)))</f>
        <v/>
      </c>
      <c r="AA725" s="40" t="str">
        <f t="shared" si="119"/>
        <v/>
      </c>
    </row>
    <row r="726" spans="1:27" x14ac:dyDescent="0.3">
      <c r="A726" s="78" t="str">
        <f t="shared" si="112"/>
        <v/>
      </c>
      <c r="B726" s="78" t="str">
        <f t="shared" si="113"/>
        <v/>
      </c>
      <c r="C726" s="1">
        <v>725</v>
      </c>
      <c r="E726" s="73"/>
      <c r="F726" t="str">
        <f>IF(D726="","",VLOOKUP(D726,ENTRANTS!$A$1:$H$1000,2,0))</f>
        <v/>
      </c>
      <c r="G726" t="str">
        <f>IF(D726="","",VLOOKUP(D726,ENTRANTS!$A$1:$H$1000,3,0))</f>
        <v/>
      </c>
      <c r="H726" s="1" t="str">
        <f>IF(D726="","",LEFT(VLOOKUP(D726,ENTRANTS!$A$1:$H$1000,5,0),1))</f>
        <v/>
      </c>
      <c r="I726" s="1" t="str">
        <f>IF(D726="","",COUNTIF($H$2:H726,H726))</f>
        <v/>
      </c>
      <c r="J726" s="1" t="str">
        <f>IF(D726="","",VLOOKUP(D726,ENTRANTS!$A$1:$H$1000,4,0))</f>
        <v/>
      </c>
      <c r="K726" s="1" t="str">
        <f>IF(D726="","",COUNTIF($J$2:J726,J726))</f>
        <v/>
      </c>
      <c r="L726" t="str">
        <f>IF(D726="","",VLOOKUP(D726,ENTRANTS!$A$1:$H$1000,6,0))</f>
        <v/>
      </c>
      <c r="M726" s="99" t="str">
        <f t="shared" si="116"/>
        <v/>
      </c>
      <c r="N726" s="38"/>
      <c r="O726" s="5" t="str">
        <f t="shared" si="117"/>
        <v/>
      </c>
      <c r="P726" s="6" t="str">
        <f>IF(D726="","",COUNTIF($O$2:O726,O726))</f>
        <v/>
      </c>
      <c r="Q726" s="7" t="str">
        <f t="shared" ref="Q726:Q789" si="120">IF(R726="","",RANK(R726,$R$2:$R$1000,1))</f>
        <v/>
      </c>
      <c r="R726" s="42" t="str">
        <f>IF(AND(P726=4,H726="M",NOT(L726="Unattached")),SUMIF(O$2:O726,O726,I$2:I726),"")</f>
        <v/>
      </c>
      <c r="S726" s="7" t="str">
        <f t="shared" ref="S726:S789" si="121">IF(T726="","",RANK(T726,$T$2:$T$1000,1))</f>
        <v/>
      </c>
      <c r="T726" s="42" t="str">
        <f>IF(AND(P726=3,H726="F",NOT(L726="Unattached")),SUMIF(O$2:O726,O726,I$2:I726),"")</f>
        <v/>
      </c>
      <c r="U726" s="8" t="str">
        <f t="shared" si="114"/>
        <v/>
      </c>
      <c r="V726" s="8" t="str">
        <f t="shared" si="118"/>
        <v/>
      </c>
      <c r="W726" s="40" t="str">
        <f t="shared" si="115"/>
        <v xml:space="preserve"> </v>
      </c>
      <c r="X726" s="40" t="str">
        <f>IF(H726="M",IF(P726&lt;&gt;4,"",VLOOKUP(CONCATENATE(O726," ",(P726-3)),$W$2:AA726,5,0)),IF(P726&lt;&gt;3,"",VLOOKUP(CONCATENATE(O726," ",(P726-2)),$W$2:AA726,5,0)))</f>
        <v/>
      </c>
      <c r="Y726" s="40" t="str">
        <f>IF(H726="M",IF(P726&lt;&gt;4,"",VLOOKUP(CONCATENATE(O726," ",(P726-2)),$W$2:AA726,5,0)),IF(P726&lt;&gt;3,"",VLOOKUP(CONCATENATE(O726," ",(P726-1)),$W$2:AA726,5,0)))</f>
        <v/>
      </c>
      <c r="Z726" s="40" t="str">
        <f>IF(H726="M",IF(P726&lt;&gt;4,"",VLOOKUP(CONCATENATE(O726," ",(P726-1)),$W$2:AA726,5,0)),IF(P726&lt;&gt;3,"",VLOOKUP(CONCATENATE(O726," ",(P726)),$W$2:AA726,5,0)))</f>
        <v/>
      </c>
      <c r="AA726" s="40" t="str">
        <f t="shared" si="119"/>
        <v/>
      </c>
    </row>
    <row r="727" spans="1:27" x14ac:dyDescent="0.3">
      <c r="A727" s="78" t="str">
        <f t="shared" si="112"/>
        <v/>
      </c>
      <c r="B727" s="78" t="str">
        <f t="shared" si="113"/>
        <v/>
      </c>
      <c r="C727" s="1">
        <v>726</v>
      </c>
      <c r="E727" s="73"/>
      <c r="F727" t="str">
        <f>IF(D727="","",VLOOKUP(D727,ENTRANTS!$A$1:$H$1000,2,0))</f>
        <v/>
      </c>
      <c r="G727" t="str">
        <f>IF(D727="","",VLOOKUP(D727,ENTRANTS!$A$1:$H$1000,3,0))</f>
        <v/>
      </c>
      <c r="H727" s="1" t="str">
        <f>IF(D727="","",LEFT(VLOOKUP(D727,ENTRANTS!$A$1:$H$1000,5,0),1))</f>
        <v/>
      </c>
      <c r="I727" s="1" t="str">
        <f>IF(D727="","",COUNTIF($H$2:H727,H727))</f>
        <v/>
      </c>
      <c r="J727" s="1" t="str">
        <f>IF(D727="","",VLOOKUP(D727,ENTRANTS!$A$1:$H$1000,4,0))</f>
        <v/>
      </c>
      <c r="K727" s="1" t="str">
        <f>IF(D727="","",COUNTIF($J$2:J727,J727))</f>
        <v/>
      </c>
      <c r="L727" t="str">
        <f>IF(D727="","",VLOOKUP(D727,ENTRANTS!$A$1:$H$1000,6,0))</f>
        <v/>
      </c>
      <c r="M727" s="99" t="str">
        <f t="shared" si="116"/>
        <v/>
      </c>
      <c r="N727" s="38"/>
      <c r="O727" s="5" t="str">
        <f t="shared" si="117"/>
        <v/>
      </c>
      <c r="P727" s="6" t="str">
        <f>IF(D727="","",COUNTIF($O$2:O727,O727))</f>
        <v/>
      </c>
      <c r="Q727" s="7" t="str">
        <f t="shared" si="120"/>
        <v/>
      </c>
      <c r="R727" s="42" t="str">
        <f>IF(AND(P727=4,H727="M",NOT(L727="Unattached")),SUMIF(O$2:O727,O727,I$2:I727),"")</f>
        <v/>
      </c>
      <c r="S727" s="7" t="str">
        <f t="shared" si="121"/>
        <v/>
      </c>
      <c r="T727" s="42" t="str">
        <f>IF(AND(P727=3,H727="F",NOT(L727="Unattached")),SUMIF(O$2:O727,O727,I$2:I727),"")</f>
        <v/>
      </c>
      <c r="U727" s="8" t="str">
        <f t="shared" si="114"/>
        <v/>
      </c>
      <c r="V727" s="8" t="str">
        <f t="shared" si="118"/>
        <v/>
      </c>
      <c r="W727" s="40" t="str">
        <f t="shared" si="115"/>
        <v xml:space="preserve"> </v>
      </c>
      <c r="X727" s="40" t="str">
        <f>IF(H727="M",IF(P727&lt;&gt;4,"",VLOOKUP(CONCATENATE(O727," ",(P727-3)),$W$2:AA727,5,0)),IF(P727&lt;&gt;3,"",VLOOKUP(CONCATENATE(O727," ",(P727-2)),$W$2:AA727,5,0)))</f>
        <v/>
      </c>
      <c r="Y727" s="40" t="str">
        <f>IF(H727="M",IF(P727&lt;&gt;4,"",VLOOKUP(CONCATENATE(O727," ",(P727-2)),$W$2:AA727,5,0)),IF(P727&lt;&gt;3,"",VLOOKUP(CONCATENATE(O727," ",(P727-1)),$W$2:AA727,5,0)))</f>
        <v/>
      </c>
      <c r="Z727" s="40" t="str">
        <f>IF(H727="M",IF(P727&lt;&gt;4,"",VLOOKUP(CONCATENATE(O727," ",(P727-1)),$W$2:AA727,5,0)),IF(P727&lt;&gt;3,"",VLOOKUP(CONCATENATE(O727," ",(P727)),$W$2:AA727,5,0)))</f>
        <v/>
      </c>
      <c r="AA727" s="40" t="str">
        <f t="shared" si="119"/>
        <v/>
      </c>
    </row>
    <row r="728" spans="1:27" x14ac:dyDescent="0.3">
      <c r="A728" s="78" t="str">
        <f t="shared" si="112"/>
        <v/>
      </c>
      <c r="B728" s="78" t="str">
        <f t="shared" si="113"/>
        <v/>
      </c>
      <c r="C728" s="1">
        <v>727</v>
      </c>
      <c r="E728" s="73"/>
      <c r="F728" t="str">
        <f>IF(D728="","",VLOOKUP(D728,ENTRANTS!$A$1:$H$1000,2,0))</f>
        <v/>
      </c>
      <c r="G728" t="str">
        <f>IF(D728="","",VLOOKUP(D728,ENTRANTS!$A$1:$H$1000,3,0))</f>
        <v/>
      </c>
      <c r="H728" s="1" t="str">
        <f>IF(D728="","",LEFT(VLOOKUP(D728,ENTRANTS!$A$1:$H$1000,5,0),1))</f>
        <v/>
      </c>
      <c r="I728" s="1" t="str">
        <f>IF(D728="","",COUNTIF($H$2:H728,H728))</f>
        <v/>
      </c>
      <c r="J728" s="1" t="str">
        <f>IF(D728="","",VLOOKUP(D728,ENTRANTS!$A$1:$H$1000,4,0))</f>
        <v/>
      </c>
      <c r="K728" s="1" t="str">
        <f>IF(D728="","",COUNTIF($J$2:J728,J728))</f>
        <v/>
      </c>
      <c r="L728" t="str">
        <f>IF(D728="","",VLOOKUP(D728,ENTRANTS!$A$1:$H$1000,6,0))</f>
        <v/>
      </c>
      <c r="M728" s="99" t="str">
        <f t="shared" si="116"/>
        <v/>
      </c>
      <c r="N728" s="38"/>
      <c r="O728" s="5" t="str">
        <f t="shared" si="117"/>
        <v/>
      </c>
      <c r="P728" s="6" t="str">
        <f>IF(D728="","",COUNTIF($O$2:O728,O728))</f>
        <v/>
      </c>
      <c r="Q728" s="7" t="str">
        <f t="shared" si="120"/>
        <v/>
      </c>
      <c r="R728" s="42" t="str">
        <f>IF(AND(P728=4,H728="M",NOT(L728="Unattached")),SUMIF(O$2:O728,O728,I$2:I728),"")</f>
        <v/>
      </c>
      <c r="S728" s="7" t="str">
        <f t="shared" si="121"/>
        <v/>
      </c>
      <c r="T728" s="42" t="str">
        <f>IF(AND(P728=3,H728="F",NOT(L728="Unattached")),SUMIF(O$2:O728,O728,I$2:I728),"")</f>
        <v/>
      </c>
      <c r="U728" s="8" t="str">
        <f t="shared" si="114"/>
        <v/>
      </c>
      <c r="V728" s="8" t="str">
        <f t="shared" si="118"/>
        <v/>
      </c>
      <c r="W728" s="40" t="str">
        <f t="shared" si="115"/>
        <v xml:space="preserve"> </v>
      </c>
      <c r="X728" s="40" t="str">
        <f>IF(H728="M",IF(P728&lt;&gt;4,"",VLOOKUP(CONCATENATE(O728," ",(P728-3)),$W$2:AA728,5,0)),IF(P728&lt;&gt;3,"",VLOOKUP(CONCATENATE(O728," ",(P728-2)),$W$2:AA728,5,0)))</f>
        <v/>
      </c>
      <c r="Y728" s="40" t="str">
        <f>IF(H728="M",IF(P728&lt;&gt;4,"",VLOOKUP(CONCATENATE(O728," ",(P728-2)),$W$2:AA728,5,0)),IF(P728&lt;&gt;3,"",VLOOKUP(CONCATENATE(O728," ",(P728-1)),$W$2:AA728,5,0)))</f>
        <v/>
      </c>
      <c r="Z728" s="40" t="str">
        <f>IF(H728="M",IF(P728&lt;&gt;4,"",VLOOKUP(CONCATENATE(O728," ",(P728-1)),$W$2:AA728,5,0)),IF(P728&lt;&gt;3,"",VLOOKUP(CONCATENATE(O728," ",(P728)),$W$2:AA728,5,0)))</f>
        <v/>
      </c>
      <c r="AA728" s="40" t="str">
        <f t="shared" si="119"/>
        <v/>
      </c>
    </row>
    <row r="729" spans="1:27" x14ac:dyDescent="0.3">
      <c r="A729" s="78" t="str">
        <f t="shared" si="112"/>
        <v/>
      </c>
      <c r="B729" s="78" t="str">
        <f t="shared" si="113"/>
        <v/>
      </c>
      <c r="C729" s="1">
        <v>728</v>
      </c>
      <c r="E729" s="73"/>
      <c r="F729" t="str">
        <f>IF(D729="","",VLOOKUP(D729,ENTRANTS!$A$1:$H$1000,2,0))</f>
        <v/>
      </c>
      <c r="G729" t="str">
        <f>IF(D729="","",VLOOKUP(D729,ENTRANTS!$A$1:$H$1000,3,0))</f>
        <v/>
      </c>
      <c r="H729" s="1" t="str">
        <f>IF(D729="","",LEFT(VLOOKUP(D729,ENTRANTS!$A$1:$H$1000,5,0),1))</f>
        <v/>
      </c>
      <c r="I729" s="1" t="str">
        <f>IF(D729="","",COUNTIF($H$2:H729,H729))</f>
        <v/>
      </c>
      <c r="J729" s="1" t="str">
        <f>IF(D729="","",VLOOKUP(D729,ENTRANTS!$A$1:$H$1000,4,0))</f>
        <v/>
      </c>
      <c r="K729" s="1" t="str">
        <f>IF(D729="","",COUNTIF($J$2:J729,J729))</f>
        <v/>
      </c>
      <c r="L729" t="str">
        <f>IF(D729="","",VLOOKUP(D729,ENTRANTS!$A$1:$H$1000,6,0))</f>
        <v/>
      </c>
      <c r="M729" s="99" t="str">
        <f t="shared" si="116"/>
        <v/>
      </c>
      <c r="N729" s="38"/>
      <c r="O729" s="5" t="str">
        <f t="shared" si="117"/>
        <v/>
      </c>
      <c r="P729" s="6" t="str">
        <f>IF(D729="","",COUNTIF($O$2:O729,O729))</f>
        <v/>
      </c>
      <c r="Q729" s="7" t="str">
        <f t="shared" si="120"/>
        <v/>
      </c>
      <c r="R729" s="42" t="str">
        <f>IF(AND(P729=4,H729="M",NOT(L729="Unattached")),SUMIF(O$2:O729,O729,I$2:I729),"")</f>
        <v/>
      </c>
      <c r="S729" s="7" t="str">
        <f t="shared" si="121"/>
        <v/>
      </c>
      <c r="T729" s="42" t="str">
        <f>IF(AND(P729=3,H729="F",NOT(L729="Unattached")),SUMIF(O$2:O729,O729,I$2:I729),"")</f>
        <v/>
      </c>
      <c r="U729" s="8" t="str">
        <f t="shared" si="114"/>
        <v/>
      </c>
      <c r="V729" s="8" t="str">
        <f t="shared" si="118"/>
        <v/>
      </c>
      <c r="W729" s="40" t="str">
        <f t="shared" si="115"/>
        <v xml:space="preserve"> </v>
      </c>
      <c r="X729" s="40" t="str">
        <f>IF(H729="M",IF(P729&lt;&gt;4,"",VLOOKUP(CONCATENATE(O729," ",(P729-3)),$W$2:AA729,5,0)),IF(P729&lt;&gt;3,"",VLOOKUP(CONCATENATE(O729," ",(P729-2)),$W$2:AA729,5,0)))</f>
        <v/>
      </c>
      <c r="Y729" s="40" t="str">
        <f>IF(H729="M",IF(P729&lt;&gt;4,"",VLOOKUP(CONCATENATE(O729," ",(P729-2)),$W$2:AA729,5,0)),IF(P729&lt;&gt;3,"",VLOOKUP(CONCATENATE(O729," ",(P729-1)),$W$2:AA729,5,0)))</f>
        <v/>
      </c>
      <c r="Z729" s="40" t="str">
        <f>IF(H729="M",IF(P729&lt;&gt;4,"",VLOOKUP(CONCATENATE(O729," ",(P729-1)),$W$2:AA729,5,0)),IF(P729&lt;&gt;3,"",VLOOKUP(CONCATENATE(O729," ",(P729)),$W$2:AA729,5,0)))</f>
        <v/>
      </c>
      <c r="AA729" s="40" t="str">
        <f t="shared" si="119"/>
        <v/>
      </c>
    </row>
    <row r="730" spans="1:27" x14ac:dyDescent="0.3">
      <c r="A730" s="78" t="str">
        <f t="shared" si="112"/>
        <v/>
      </c>
      <c r="B730" s="78" t="str">
        <f t="shared" si="113"/>
        <v/>
      </c>
      <c r="C730" s="1">
        <v>729</v>
      </c>
      <c r="E730" s="73"/>
      <c r="F730" t="str">
        <f>IF(D730="","",VLOOKUP(D730,ENTRANTS!$A$1:$H$1000,2,0))</f>
        <v/>
      </c>
      <c r="G730" t="str">
        <f>IF(D730="","",VLOOKUP(D730,ENTRANTS!$A$1:$H$1000,3,0))</f>
        <v/>
      </c>
      <c r="H730" s="1" t="str">
        <f>IF(D730="","",LEFT(VLOOKUP(D730,ENTRANTS!$A$1:$H$1000,5,0),1))</f>
        <v/>
      </c>
      <c r="I730" s="1" t="str">
        <f>IF(D730="","",COUNTIF($H$2:H730,H730))</f>
        <v/>
      </c>
      <c r="J730" s="1" t="str">
        <f>IF(D730="","",VLOOKUP(D730,ENTRANTS!$A$1:$H$1000,4,0))</f>
        <v/>
      </c>
      <c r="K730" s="1" t="str">
        <f>IF(D730="","",COUNTIF($J$2:J730,J730))</f>
        <v/>
      </c>
      <c r="L730" t="str">
        <f>IF(D730="","",VLOOKUP(D730,ENTRANTS!$A$1:$H$1000,6,0))</f>
        <v/>
      </c>
      <c r="M730" s="99" t="str">
        <f t="shared" si="116"/>
        <v/>
      </c>
      <c r="N730" s="38"/>
      <c r="O730" s="5" t="str">
        <f t="shared" si="117"/>
        <v/>
      </c>
      <c r="P730" s="6" t="str">
        <f>IF(D730="","",COUNTIF($O$2:O730,O730))</f>
        <v/>
      </c>
      <c r="Q730" s="7" t="str">
        <f t="shared" si="120"/>
        <v/>
      </c>
      <c r="R730" s="42" t="str">
        <f>IF(AND(P730=4,H730="M",NOT(L730="Unattached")),SUMIF(O$2:O730,O730,I$2:I730),"")</f>
        <v/>
      </c>
      <c r="S730" s="7" t="str">
        <f t="shared" si="121"/>
        <v/>
      </c>
      <c r="T730" s="42" t="str">
        <f>IF(AND(P730=3,H730="F",NOT(L730="Unattached")),SUMIF(O$2:O730,O730,I$2:I730),"")</f>
        <v/>
      </c>
      <c r="U730" s="8" t="str">
        <f t="shared" si="114"/>
        <v/>
      </c>
      <c r="V730" s="8" t="str">
        <f t="shared" si="118"/>
        <v/>
      </c>
      <c r="W730" s="40" t="str">
        <f t="shared" si="115"/>
        <v xml:space="preserve"> </v>
      </c>
      <c r="X730" s="40" t="str">
        <f>IF(H730="M",IF(P730&lt;&gt;4,"",VLOOKUP(CONCATENATE(O730," ",(P730-3)),$W$2:AA730,5,0)),IF(P730&lt;&gt;3,"",VLOOKUP(CONCATENATE(O730," ",(P730-2)),$W$2:AA730,5,0)))</f>
        <v/>
      </c>
      <c r="Y730" s="40" t="str">
        <f>IF(H730="M",IF(P730&lt;&gt;4,"",VLOOKUP(CONCATENATE(O730," ",(P730-2)),$W$2:AA730,5,0)),IF(P730&lt;&gt;3,"",VLOOKUP(CONCATENATE(O730," ",(P730-1)),$W$2:AA730,5,0)))</f>
        <v/>
      </c>
      <c r="Z730" s="40" t="str">
        <f>IF(H730="M",IF(P730&lt;&gt;4,"",VLOOKUP(CONCATENATE(O730," ",(P730-1)),$W$2:AA730,5,0)),IF(P730&lt;&gt;3,"",VLOOKUP(CONCATENATE(O730," ",(P730)),$W$2:AA730,5,0)))</f>
        <v/>
      </c>
      <c r="AA730" s="40" t="str">
        <f t="shared" si="119"/>
        <v/>
      </c>
    </row>
    <row r="731" spans="1:27" x14ac:dyDescent="0.3">
      <c r="A731" s="78" t="str">
        <f t="shared" si="112"/>
        <v/>
      </c>
      <c r="B731" s="78" t="str">
        <f t="shared" si="113"/>
        <v/>
      </c>
      <c r="C731" s="1">
        <v>730</v>
      </c>
      <c r="E731" s="73"/>
      <c r="F731" t="str">
        <f>IF(D731="","",VLOOKUP(D731,ENTRANTS!$A$1:$H$1000,2,0))</f>
        <v/>
      </c>
      <c r="G731" t="str">
        <f>IF(D731="","",VLOOKUP(D731,ENTRANTS!$A$1:$H$1000,3,0))</f>
        <v/>
      </c>
      <c r="H731" s="1" t="str">
        <f>IF(D731="","",LEFT(VLOOKUP(D731,ENTRANTS!$A$1:$H$1000,5,0),1))</f>
        <v/>
      </c>
      <c r="I731" s="1" t="str">
        <f>IF(D731="","",COUNTIF($H$2:H731,H731))</f>
        <v/>
      </c>
      <c r="J731" s="1" t="str">
        <f>IF(D731="","",VLOOKUP(D731,ENTRANTS!$A$1:$H$1000,4,0))</f>
        <v/>
      </c>
      <c r="K731" s="1" t="str">
        <f>IF(D731="","",COUNTIF($J$2:J731,J731))</f>
        <v/>
      </c>
      <c r="L731" t="str">
        <f>IF(D731="","",VLOOKUP(D731,ENTRANTS!$A$1:$H$1000,6,0))</f>
        <v/>
      </c>
      <c r="M731" s="99" t="str">
        <f t="shared" si="116"/>
        <v/>
      </c>
      <c r="N731" s="38"/>
      <c r="O731" s="5" t="str">
        <f t="shared" si="117"/>
        <v/>
      </c>
      <c r="P731" s="6" t="str">
        <f>IF(D731="","",COUNTIF($O$2:O731,O731))</f>
        <v/>
      </c>
      <c r="Q731" s="7" t="str">
        <f t="shared" si="120"/>
        <v/>
      </c>
      <c r="R731" s="42" t="str">
        <f>IF(AND(P731=4,H731="M",NOT(L731="Unattached")),SUMIF(O$2:O731,O731,I$2:I731),"")</f>
        <v/>
      </c>
      <c r="S731" s="7" t="str">
        <f t="shared" si="121"/>
        <v/>
      </c>
      <c r="T731" s="42" t="str">
        <f>IF(AND(P731=3,H731="F",NOT(L731="Unattached")),SUMIF(O$2:O731,O731,I$2:I731),"")</f>
        <v/>
      </c>
      <c r="U731" s="8" t="str">
        <f t="shared" si="114"/>
        <v/>
      </c>
      <c r="V731" s="8" t="str">
        <f t="shared" si="118"/>
        <v/>
      </c>
      <c r="W731" s="40" t="str">
        <f t="shared" si="115"/>
        <v xml:space="preserve"> </v>
      </c>
      <c r="X731" s="40" t="str">
        <f>IF(H731="M",IF(P731&lt;&gt;4,"",VLOOKUP(CONCATENATE(O731," ",(P731-3)),$W$2:AA731,5,0)),IF(P731&lt;&gt;3,"",VLOOKUP(CONCATENATE(O731," ",(P731-2)),$W$2:AA731,5,0)))</f>
        <v/>
      </c>
      <c r="Y731" s="40" t="str">
        <f>IF(H731="M",IF(P731&lt;&gt;4,"",VLOOKUP(CONCATENATE(O731," ",(P731-2)),$W$2:AA731,5,0)),IF(P731&lt;&gt;3,"",VLOOKUP(CONCATENATE(O731," ",(P731-1)),$W$2:AA731,5,0)))</f>
        <v/>
      </c>
      <c r="Z731" s="40" t="str">
        <f>IF(H731="M",IF(P731&lt;&gt;4,"",VLOOKUP(CONCATENATE(O731," ",(P731-1)),$W$2:AA731,5,0)),IF(P731&lt;&gt;3,"",VLOOKUP(CONCATENATE(O731," ",(P731)),$W$2:AA731,5,0)))</f>
        <v/>
      </c>
      <c r="AA731" s="40" t="str">
        <f t="shared" si="119"/>
        <v/>
      </c>
    </row>
    <row r="732" spans="1:27" x14ac:dyDescent="0.3">
      <c r="A732" s="78" t="str">
        <f t="shared" si="112"/>
        <v/>
      </c>
      <c r="B732" s="78" t="str">
        <f t="shared" si="113"/>
        <v/>
      </c>
      <c r="C732" s="1">
        <v>731</v>
      </c>
      <c r="E732" s="73"/>
      <c r="F732" t="str">
        <f>IF(D732="","",VLOOKUP(D732,ENTRANTS!$A$1:$H$1000,2,0))</f>
        <v/>
      </c>
      <c r="G732" t="str">
        <f>IF(D732="","",VLOOKUP(D732,ENTRANTS!$A$1:$H$1000,3,0))</f>
        <v/>
      </c>
      <c r="H732" s="1" t="str">
        <f>IF(D732="","",LEFT(VLOOKUP(D732,ENTRANTS!$A$1:$H$1000,5,0),1))</f>
        <v/>
      </c>
      <c r="I732" s="1" t="str">
        <f>IF(D732="","",COUNTIF($H$2:H732,H732))</f>
        <v/>
      </c>
      <c r="J732" s="1" t="str">
        <f>IF(D732="","",VLOOKUP(D732,ENTRANTS!$A$1:$H$1000,4,0))</f>
        <v/>
      </c>
      <c r="K732" s="1" t="str">
        <f>IF(D732="","",COUNTIF($J$2:J732,J732))</f>
        <v/>
      </c>
      <c r="L732" t="str">
        <f>IF(D732="","",VLOOKUP(D732,ENTRANTS!$A$1:$H$1000,6,0))</f>
        <v/>
      </c>
      <c r="M732" s="99" t="str">
        <f t="shared" si="116"/>
        <v/>
      </c>
      <c r="N732" s="38"/>
      <c r="O732" s="5" t="str">
        <f t="shared" si="117"/>
        <v/>
      </c>
      <c r="P732" s="6" t="str">
        <f>IF(D732="","",COUNTIF($O$2:O732,O732))</f>
        <v/>
      </c>
      <c r="Q732" s="7" t="str">
        <f t="shared" si="120"/>
        <v/>
      </c>
      <c r="R732" s="42" t="str">
        <f>IF(AND(P732=4,H732="M",NOT(L732="Unattached")),SUMIF(O$2:O732,O732,I$2:I732),"")</f>
        <v/>
      </c>
      <c r="S732" s="7" t="str">
        <f t="shared" si="121"/>
        <v/>
      </c>
      <c r="T732" s="42" t="str">
        <f>IF(AND(P732=3,H732="F",NOT(L732="Unattached")),SUMIF(O$2:O732,O732,I$2:I732),"")</f>
        <v/>
      </c>
      <c r="U732" s="8" t="str">
        <f t="shared" si="114"/>
        <v/>
      </c>
      <c r="V732" s="8" t="str">
        <f t="shared" si="118"/>
        <v/>
      </c>
      <c r="W732" s="40" t="str">
        <f t="shared" si="115"/>
        <v xml:space="preserve"> </v>
      </c>
      <c r="X732" s="40" t="str">
        <f>IF(H732="M",IF(P732&lt;&gt;4,"",VLOOKUP(CONCATENATE(O732," ",(P732-3)),$W$2:AA732,5,0)),IF(P732&lt;&gt;3,"",VLOOKUP(CONCATENATE(O732," ",(P732-2)),$W$2:AA732,5,0)))</f>
        <v/>
      </c>
      <c r="Y732" s="40" t="str">
        <f>IF(H732="M",IF(P732&lt;&gt;4,"",VLOOKUP(CONCATENATE(O732," ",(P732-2)),$W$2:AA732,5,0)),IF(P732&lt;&gt;3,"",VLOOKUP(CONCATENATE(O732," ",(P732-1)),$W$2:AA732,5,0)))</f>
        <v/>
      </c>
      <c r="Z732" s="40" t="str">
        <f>IF(H732="M",IF(P732&lt;&gt;4,"",VLOOKUP(CONCATENATE(O732," ",(P732-1)),$W$2:AA732,5,0)),IF(P732&lt;&gt;3,"",VLOOKUP(CONCATENATE(O732," ",(P732)),$W$2:AA732,5,0)))</f>
        <v/>
      </c>
      <c r="AA732" s="40" t="str">
        <f t="shared" si="119"/>
        <v/>
      </c>
    </row>
    <row r="733" spans="1:27" x14ac:dyDescent="0.3">
      <c r="A733" s="78" t="str">
        <f t="shared" si="112"/>
        <v/>
      </c>
      <c r="B733" s="78" t="str">
        <f t="shared" si="113"/>
        <v/>
      </c>
      <c r="C733" s="1">
        <v>732</v>
      </c>
      <c r="E733" s="73"/>
      <c r="F733" t="str">
        <f>IF(D733="","",VLOOKUP(D733,ENTRANTS!$A$1:$H$1000,2,0))</f>
        <v/>
      </c>
      <c r="G733" t="str">
        <f>IF(D733="","",VLOOKUP(D733,ENTRANTS!$A$1:$H$1000,3,0))</f>
        <v/>
      </c>
      <c r="H733" s="1" t="str">
        <f>IF(D733="","",LEFT(VLOOKUP(D733,ENTRANTS!$A$1:$H$1000,5,0),1))</f>
        <v/>
      </c>
      <c r="I733" s="1" t="str">
        <f>IF(D733="","",COUNTIF($H$2:H733,H733))</f>
        <v/>
      </c>
      <c r="J733" s="1" t="str">
        <f>IF(D733="","",VLOOKUP(D733,ENTRANTS!$A$1:$H$1000,4,0))</f>
        <v/>
      </c>
      <c r="K733" s="1" t="str">
        <f>IF(D733="","",COUNTIF($J$2:J733,J733))</f>
        <v/>
      </c>
      <c r="L733" t="str">
        <f>IF(D733="","",VLOOKUP(D733,ENTRANTS!$A$1:$H$1000,6,0))</f>
        <v/>
      </c>
      <c r="M733" s="99" t="str">
        <f t="shared" si="116"/>
        <v/>
      </c>
      <c r="N733" s="38"/>
      <c r="O733" s="5" t="str">
        <f t="shared" si="117"/>
        <v/>
      </c>
      <c r="P733" s="6" t="str">
        <f>IF(D733="","",COUNTIF($O$2:O733,O733))</f>
        <v/>
      </c>
      <c r="Q733" s="7" t="str">
        <f t="shared" si="120"/>
        <v/>
      </c>
      <c r="R733" s="42" t="str">
        <f>IF(AND(P733=4,H733="M",NOT(L733="Unattached")),SUMIF(O$2:O733,O733,I$2:I733),"")</f>
        <v/>
      </c>
      <c r="S733" s="7" t="str">
        <f t="shared" si="121"/>
        <v/>
      </c>
      <c r="T733" s="42" t="str">
        <f>IF(AND(P733=3,H733="F",NOT(L733="Unattached")),SUMIF(O$2:O733,O733,I$2:I733),"")</f>
        <v/>
      </c>
      <c r="U733" s="8" t="str">
        <f t="shared" si="114"/>
        <v/>
      </c>
      <c r="V733" s="8" t="str">
        <f t="shared" si="118"/>
        <v/>
      </c>
      <c r="W733" s="40" t="str">
        <f t="shared" si="115"/>
        <v xml:space="preserve"> </v>
      </c>
      <c r="X733" s="40" t="str">
        <f>IF(H733="M",IF(P733&lt;&gt;4,"",VLOOKUP(CONCATENATE(O733," ",(P733-3)),$W$2:AA733,5,0)),IF(P733&lt;&gt;3,"",VLOOKUP(CONCATENATE(O733," ",(P733-2)),$W$2:AA733,5,0)))</f>
        <v/>
      </c>
      <c r="Y733" s="40" t="str">
        <f>IF(H733="M",IF(P733&lt;&gt;4,"",VLOOKUP(CONCATENATE(O733," ",(P733-2)),$W$2:AA733,5,0)),IF(P733&lt;&gt;3,"",VLOOKUP(CONCATENATE(O733," ",(P733-1)),$W$2:AA733,5,0)))</f>
        <v/>
      </c>
      <c r="Z733" s="40" t="str">
        <f>IF(H733="M",IF(P733&lt;&gt;4,"",VLOOKUP(CONCATENATE(O733," ",(P733-1)),$W$2:AA733,5,0)),IF(P733&lt;&gt;3,"",VLOOKUP(CONCATENATE(O733," ",(P733)),$W$2:AA733,5,0)))</f>
        <v/>
      </c>
      <c r="AA733" s="40" t="str">
        <f t="shared" si="119"/>
        <v/>
      </c>
    </row>
    <row r="734" spans="1:27" x14ac:dyDescent="0.3">
      <c r="A734" s="78" t="str">
        <f t="shared" si="112"/>
        <v/>
      </c>
      <c r="B734" s="78" t="str">
        <f t="shared" si="113"/>
        <v/>
      </c>
      <c r="C734" s="1">
        <v>733</v>
      </c>
      <c r="E734" s="73"/>
      <c r="F734" t="str">
        <f>IF(D734="","",VLOOKUP(D734,ENTRANTS!$A$1:$H$1000,2,0))</f>
        <v/>
      </c>
      <c r="G734" t="str">
        <f>IF(D734="","",VLOOKUP(D734,ENTRANTS!$A$1:$H$1000,3,0))</f>
        <v/>
      </c>
      <c r="H734" s="1" t="str">
        <f>IF(D734="","",LEFT(VLOOKUP(D734,ENTRANTS!$A$1:$H$1000,5,0),1))</f>
        <v/>
      </c>
      <c r="I734" s="1" t="str">
        <f>IF(D734="","",COUNTIF($H$2:H734,H734))</f>
        <v/>
      </c>
      <c r="J734" s="1" t="str">
        <f>IF(D734="","",VLOOKUP(D734,ENTRANTS!$A$1:$H$1000,4,0))</f>
        <v/>
      </c>
      <c r="K734" s="1" t="str">
        <f>IF(D734="","",COUNTIF($J$2:J734,J734))</f>
        <v/>
      </c>
      <c r="L734" t="str">
        <f>IF(D734="","",VLOOKUP(D734,ENTRANTS!$A$1:$H$1000,6,0))</f>
        <v/>
      </c>
      <c r="M734" s="99" t="str">
        <f t="shared" si="116"/>
        <v/>
      </c>
      <c r="N734" s="38"/>
      <c r="O734" s="5" t="str">
        <f t="shared" si="117"/>
        <v/>
      </c>
      <c r="P734" s="6" t="str">
        <f>IF(D734="","",COUNTIF($O$2:O734,O734))</f>
        <v/>
      </c>
      <c r="Q734" s="7" t="str">
        <f t="shared" si="120"/>
        <v/>
      </c>
      <c r="R734" s="42" t="str">
        <f>IF(AND(P734=4,H734="M",NOT(L734="Unattached")),SUMIF(O$2:O734,O734,I$2:I734),"")</f>
        <v/>
      </c>
      <c r="S734" s="7" t="str">
        <f t="shared" si="121"/>
        <v/>
      </c>
      <c r="T734" s="42" t="str">
        <f>IF(AND(P734=3,H734="F",NOT(L734="Unattached")),SUMIF(O$2:O734,O734,I$2:I734),"")</f>
        <v/>
      </c>
      <c r="U734" s="8" t="str">
        <f t="shared" si="114"/>
        <v/>
      </c>
      <c r="V734" s="8" t="str">
        <f t="shared" si="118"/>
        <v/>
      </c>
      <c r="W734" s="40" t="str">
        <f t="shared" si="115"/>
        <v xml:space="preserve"> </v>
      </c>
      <c r="X734" s="40" t="str">
        <f>IF(H734="M",IF(P734&lt;&gt;4,"",VLOOKUP(CONCATENATE(O734," ",(P734-3)),$W$2:AA734,5,0)),IF(P734&lt;&gt;3,"",VLOOKUP(CONCATENATE(O734," ",(P734-2)),$W$2:AA734,5,0)))</f>
        <v/>
      </c>
      <c r="Y734" s="40" t="str">
        <f>IF(H734="M",IF(P734&lt;&gt;4,"",VLOOKUP(CONCATENATE(O734," ",(P734-2)),$W$2:AA734,5,0)),IF(P734&lt;&gt;3,"",VLOOKUP(CONCATENATE(O734," ",(P734-1)),$W$2:AA734,5,0)))</f>
        <v/>
      </c>
      <c r="Z734" s="40" t="str">
        <f>IF(H734="M",IF(P734&lt;&gt;4,"",VLOOKUP(CONCATENATE(O734," ",(P734-1)),$W$2:AA734,5,0)),IF(P734&lt;&gt;3,"",VLOOKUP(CONCATENATE(O734," ",(P734)),$W$2:AA734,5,0)))</f>
        <v/>
      </c>
      <c r="AA734" s="40" t="str">
        <f t="shared" si="119"/>
        <v/>
      </c>
    </row>
    <row r="735" spans="1:27" x14ac:dyDescent="0.3">
      <c r="A735" s="78" t="str">
        <f t="shared" si="112"/>
        <v/>
      </c>
      <c r="B735" s="78" t="str">
        <f t="shared" si="113"/>
        <v/>
      </c>
      <c r="C735" s="1">
        <v>734</v>
      </c>
      <c r="E735" s="73"/>
      <c r="F735" t="str">
        <f>IF(D735="","",VLOOKUP(D735,ENTRANTS!$A$1:$H$1000,2,0))</f>
        <v/>
      </c>
      <c r="G735" t="str">
        <f>IF(D735="","",VLOOKUP(D735,ENTRANTS!$A$1:$H$1000,3,0))</f>
        <v/>
      </c>
      <c r="H735" s="1" t="str">
        <f>IF(D735="","",LEFT(VLOOKUP(D735,ENTRANTS!$A$1:$H$1000,5,0),1))</f>
        <v/>
      </c>
      <c r="I735" s="1" t="str">
        <f>IF(D735="","",COUNTIF($H$2:H735,H735))</f>
        <v/>
      </c>
      <c r="J735" s="1" t="str">
        <f>IF(D735="","",VLOOKUP(D735,ENTRANTS!$A$1:$H$1000,4,0))</f>
        <v/>
      </c>
      <c r="K735" s="1" t="str">
        <f>IF(D735="","",COUNTIF($J$2:J735,J735))</f>
        <v/>
      </c>
      <c r="L735" t="str">
        <f>IF(D735="","",VLOOKUP(D735,ENTRANTS!$A$1:$H$1000,6,0))</f>
        <v/>
      </c>
      <c r="M735" s="99" t="str">
        <f t="shared" si="116"/>
        <v/>
      </c>
      <c r="N735" s="38"/>
      <c r="O735" s="5" t="str">
        <f t="shared" si="117"/>
        <v/>
      </c>
      <c r="P735" s="6" t="str">
        <f>IF(D735="","",COUNTIF($O$2:O735,O735))</f>
        <v/>
      </c>
      <c r="Q735" s="7" t="str">
        <f t="shared" si="120"/>
        <v/>
      </c>
      <c r="R735" s="42" t="str">
        <f>IF(AND(P735=4,H735="M",NOT(L735="Unattached")),SUMIF(O$2:O735,O735,I$2:I735),"")</f>
        <v/>
      </c>
      <c r="S735" s="7" t="str">
        <f t="shared" si="121"/>
        <v/>
      </c>
      <c r="T735" s="42" t="str">
        <f>IF(AND(P735=3,H735="F",NOT(L735="Unattached")),SUMIF(O$2:O735,O735,I$2:I735),"")</f>
        <v/>
      </c>
      <c r="U735" s="8" t="str">
        <f t="shared" si="114"/>
        <v/>
      </c>
      <c r="V735" s="8" t="str">
        <f t="shared" si="118"/>
        <v/>
      </c>
      <c r="W735" s="40" t="str">
        <f t="shared" si="115"/>
        <v xml:space="preserve"> </v>
      </c>
      <c r="X735" s="40" t="str">
        <f>IF(H735="M",IF(P735&lt;&gt;4,"",VLOOKUP(CONCATENATE(O735," ",(P735-3)),$W$2:AA735,5,0)),IF(P735&lt;&gt;3,"",VLOOKUP(CONCATENATE(O735," ",(P735-2)),$W$2:AA735,5,0)))</f>
        <v/>
      </c>
      <c r="Y735" s="40" t="str">
        <f>IF(H735="M",IF(P735&lt;&gt;4,"",VLOOKUP(CONCATENATE(O735," ",(P735-2)),$W$2:AA735,5,0)),IF(P735&lt;&gt;3,"",VLOOKUP(CONCATENATE(O735," ",(P735-1)),$W$2:AA735,5,0)))</f>
        <v/>
      </c>
      <c r="Z735" s="40" t="str">
        <f>IF(H735="M",IF(P735&lt;&gt;4,"",VLOOKUP(CONCATENATE(O735," ",(P735-1)),$W$2:AA735,5,0)),IF(P735&lt;&gt;3,"",VLOOKUP(CONCATENATE(O735," ",(P735)),$W$2:AA735,5,0)))</f>
        <v/>
      </c>
      <c r="AA735" s="40" t="str">
        <f t="shared" si="119"/>
        <v/>
      </c>
    </row>
    <row r="736" spans="1:27" x14ac:dyDescent="0.3">
      <c r="A736" s="78" t="str">
        <f t="shared" si="112"/>
        <v/>
      </c>
      <c r="B736" s="78" t="str">
        <f t="shared" si="113"/>
        <v/>
      </c>
      <c r="C736" s="1">
        <v>735</v>
      </c>
      <c r="E736" s="73"/>
      <c r="F736" t="str">
        <f>IF(D736="","",VLOOKUP(D736,ENTRANTS!$A$1:$H$1000,2,0))</f>
        <v/>
      </c>
      <c r="G736" t="str">
        <f>IF(D736="","",VLOOKUP(D736,ENTRANTS!$A$1:$H$1000,3,0))</f>
        <v/>
      </c>
      <c r="H736" s="1" t="str">
        <f>IF(D736="","",LEFT(VLOOKUP(D736,ENTRANTS!$A$1:$H$1000,5,0),1))</f>
        <v/>
      </c>
      <c r="I736" s="1" t="str">
        <f>IF(D736="","",COUNTIF($H$2:H736,H736))</f>
        <v/>
      </c>
      <c r="J736" s="1" t="str">
        <f>IF(D736="","",VLOOKUP(D736,ENTRANTS!$A$1:$H$1000,4,0))</f>
        <v/>
      </c>
      <c r="K736" s="1" t="str">
        <f>IF(D736="","",COUNTIF($J$2:J736,J736))</f>
        <v/>
      </c>
      <c r="L736" t="str">
        <f>IF(D736="","",VLOOKUP(D736,ENTRANTS!$A$1:$H$1000,6,0))</f>
        <v/>
      </c>
      <c r="M736" s="99" t="str">
        <f t="shared" si="116"/>
        <v/>
      </c>
      <c r="N736" s="38"/>
      <c r="O736" s="5" t="str">
        <f t="shared" si="117"/>
        <v/>
      </c>
      <c r="P736" s="6" t="str">
        <f>IF(D736="","",COUNTIF($O$2:O736,O736))</f>
        <v/>
      </c>
      <c r="Q736" s="7" t="str">
        <f t="shared" si="120"/>
        <v/>
      </c>
      <c r="R736" s="42" t="str">
        <f>IF(AND(P736=4,H736="M",NOT(L736="Unattached")),SUMIF(O$2:O736,O736,I$2:I736),"")</f>
        <v/>
      </c>
      <c r="S736" s="7" t="str">
        <f t="shared" si="121"/>
        <v/>
      </c>
      <c r="T736" s="42" t="str">
        <f>IF(AND(P736=3,H736="F",NOT(L736="Unattached")),SUMIF(O$2:O736,O736,I$2:I736),"")</f>
        <v/>
      </c>
      <c r="U736" s="8" t="str">
        <f t="shared" si="114"/>
        <v/>
      </c>
      <c r="V736" s="8" t="str">
        <f t="shared" si="118"/>
        <v/>
      </c>
      <c r="W736" s="40" t="str">
        <f t="shared" si="115"/>
        <v xml:space="preserve"> </v>
      </c>
      <c r="X736" s="40" t="str">
        <f>IF(H736="M",IF(P736&lt;&gt;4,"",VLOOKUP(CONCATENATE(O736," ",(P736-3)),$W$2:AA736,5,0)),IF(P736&lt;&gt;3,"",VLOOKUP(CONCATENATE(O736," ",(P736-2)),$W$2:AA736,5,0)))</f>
        <v/>
      </c>
      <c r="Y736" s="40" t="str">
        <f>IF(H736="M",IF(P736&lt;&gt;4,"",VLOOKUP(CONCATENATE(O736," ",(P736-2)),$W$2:AA736,5,0)),IF(P736&lt;&gt;3,"",VLOOKUP(CONCATENATE(O736," ",(P736-1)),$W$2:AA736,5,0)))</f>
        <v/>
      </c>
      <c r="Z736" s="40" t="str">
        <f>IF(H736="M",IF(P736&lt;&gt;4,"",VLOOKUP(CONCATENATE(O736," ",(P736-1)),$W$2:AA736,5,0)),IF(P736&lt;&gt;3,"",VLOOKUP(CONCATENATE(O736," ",(P736)),$W$2:AA736,5,0)))</f>
        <v/>
      </c>
      <c r="AA736" s="40" t="str">
        <f t="shared" si="119"/>
        <v/>
      </c>
    </row>
    <row r="737" spans="1:27" x14ac:dyDescent="0.3">
      <c r="A737" s="78" t="str">
        <f t="shared" si="112"/>
        <v/>
      </c>
      <c r="B737" s="78" t="str">
        <f t="shared" si="113"/>
        <v/>
      </c>
      <c r="C737" s="1">
        <v>736</v>
      </c>
      <c r="E737" s="73"/>
      <c r="F737" t="str">
        <f>IF(D737="","",VLOOKUP(D737,ENTRANTS!$A$1:$H$1000,2,0))</f>
        <v/>
      </c>
      <c r="G737" t="str">
        <f>IF(D737="","",VLOOKUP(D737,ENTRANTS!$A$1:$H$1000,3,0))</f>
        <v/>
      </c>
      <c r="H737" s="1" t="str">
        <f>IF(D737="","",LEFT(VLOOKUP(D737,ENTRANTS!$A$1:$H$1000,5,0),1))</f>
        <v/>
      </c>
      <c r="I737" s="1" t="str">
        <f>IF(D737="","",COUNTIF($H$2:H737,H737))</f>
        <v/>
      </c>
      <c r="J737" s="1" t="str">
        <f>IF(D737="","",VLOOKUP(D737,ENTRANTS!$A$1:$H$1000,4,0))</f>
        <v/>
      </c>
      <c r="K737" s="1" t="str">
        <f>IF(D737="","",COUNTIF($J$2:J737,J737))</f>
        <v/>
      </c>
      <c r="L737" t="str">
        <f>IF(D737="","",VLOOKUP(D737,ENTRANTS!$A$1:$H$1000,6,0))</f>
        <v/>
      </c>
      <c r="M737" s="99" t="str">
        <f t="shared" si="116"/>
        <v/>
      </c>
      <c r="N737" s="38"/>
      <c r="O737" s="5" t="str">
        <f t="shared" si="117"/>
        <v/>
      </c>
      <c r="P737" s="6" t="str">
        <f>IF(D737="","",COUNTIF($O$2:O737,O737))</f>
        <v/>
      </c>
      <c r="Q737" s="7" t="str">
        <f t="shared" si="120"/>
        <v/>
      </c>
      <c r="R737" s="42" t="str">
        <f>IF(AND(P737=4,H737="M",NOT(L737="Unattached")),SUMIF(O$2:O737,O737,I$2:I737),"")</f>
        <v/>
      </c>
      <c r="S737" s="7" t="str">
        <f t="shared" si="121"/>
        <v/>
      </c>
      <c r="T737" s="42" t="str">
        <f>IF(AND(P737=3,H737="F",NOT(L737="Unattached")),SUMIF(O$2:O737,O737,I$2:I737),"")</f>
        <v/>
      </c>
      <c r="U737" s="8" t="str">
        <f t="shared" si="114"/>
        <v/>
      </c>
      <c r="V737" s="8" t="str">
        <f t="shared" si="118"/>
        <v/>
      </c>
      <c r="W737" s="40" t="str">
        <f t="shared" si="115"/>
        <v xml:space="preserve"> </v>
      </c>
      <c r="X737" s="40" t="str">
        <f>IF(H737="M",IF(P737&lt;&gt;4,"",VLOOKUP(CONCATENATE(O737," ",(P737-3)),$W$2:AA737,5,0)),IF(P737&lt;&gt;3,"",VLOOKUP(CONCATENATE(O737," ",(P737-2)),$W$2:AA737,5,0)))</f>
        <v/>
      </c>
      <c r="Y737" s="40" t="str">
        <f>IF(H737="M",IF(P737&lt;&gt;4,"",VLOOKUP(CONCATENATE(O737," ",(P737-2)),$W$2:AA737,5,0)),IF(P737&lt;&gt;3,"",VLOOKUP(CONCATENATE(O737," ",(P737-1)),$W$2:AA737,5,0)))</f>
        <v/>
      </c>
      <c r="Z737" s="40" t="str">
        <f>IF(H737="M",IF(P737&lt;&gt;4,"",VLOOKUP(CONCATENATE(O737," ",(P737-1)),$W$2:AA737,5,0)),IF(P737&lt;&gt;3,"",VLOOKUP(CONCATENATE(O737," ",(P737)),$W$2:AA737,5,0)))</f>
        <v/>
      </c>
      <c r="AA737" s="40" t="str">
        <f t="shared" si="119"/>
        <v/>
      </c>
    </row>
    <row r="738" spans="1:27" x14ac:dyDescent="0.3">
      <c r="A738" s="78" t="str">
        <f t="shared" si="112"/>
        <v/>
      </c>
      <c r="B738" s="78" t="str">
        <f t="shared" si="113"/>
        <v/>
      </c>
      <c r="C738" s="1">
        <v>737</v>
      </c>
      <c r="E738" s="73"/>
      <c r="F738" t="str">
        <f>IF(D738="","",VLOOKUP(D738,ENTRANTS!$A$1:$H$1000,2,0))</f>
        <v/>
      </c>
      <c r="G738" t="str">
        <f>IF(D738="","",VLOOKUP(D738,ENTRANTS!$A$1:$H$1000,3,0))</f>
        <v/>
      </c>
      <c r="H738" s="1" t="str">
        <f>IF(D738="","",LEFT(VLOOKUP(D738,ENTRANTS!$A$1:$H$1000,5,0),1))</f>
        <v/>
      </c>
      <c r="I738" s="1" t="str">
        <f>IF(D738="","",COUNTIF($H$2:H738,H738))</f>
        <v/>
      </c>
      <c r="J738" s="1" t="str">
        <f>IF(D738="","",VLOOKUP(D738,ENTRANTS!$A$1:$H$1000,4,0))</f>
        <v/>
      </c>
      <c r="K738" s="1" t="str">
        <f>IF(D738="","",COUNTIF($J$2:J738,J738))</f>
        <v/>
      </c>
      <c r="L738" t="str">
        <f>IF(D738="","",VLOOKUP(D738,ENTRANTS!$A$1:$H$1000,6,0))</f>
        <v/>
      </c>
      <c r="M738" s="99" t="str">
        <f t="shared" si="116"/>
        <v/>
      </c>
      <c r="N738" s="38"/>
      <c r="O738" s="5" t="str">
        <f t="shared" si="117"/>
        <v/>
      </c>
      <c r="P738" s="6" t="str">
        <f>IF(D738="","",COUNTIF($O$2:O738,O738))</f>
        <v/>
      </c>
      <c r="Q738" s="7" t="str">
        <f t="shared" si="120"/>
        <v/>
      </c>
      <c r="R738" s="42" t="str">
        <f>IF(AND(P738=4,H738="M",NOT(L738="Unattached")),SUMIF(O$2:O738,O738,I$2:I738),"")</f>
        <v/>
      </c>
      <c r="S738" s="7" t="str">
        <f t="shared" si="121"/>
        <v/>
      </c>
      <c r="T738" s="42" t="str">
        <f>IF(AND(P738=3,H738="F",NOT(L738="Unattached")),SUMIF(O$2:O738,O738,I$2:I738),"")</f>
        <v/>
      </c>
      <c r="U738" s="8" t="str">
        <f t="shared" si="114"/>
        <v/>
      </c>
      <c r="V738" s="8" t="str">
        <f t="shared" si="118"/>
        <v/>
      </c>
      <c r="W738" s="40" t="str">
        <f t="shared" si="115"/>
        <v xml:space="preserve"> </v>
      </c>
      <c r="X738" s="40" t="str">
        <f>IF(H738="M",IF(P738&lt;&gt;4,"",VLOOKUP(CONCATENATE(O738," ",(P738-3)),$W$2:AA738,5,0)),IF(P738&lt;&gt;3,"",VLOOKUP(CONCATENATE(O738," ",(P738-2)),$W$2:AA738,5,0)))</f>
        <v/>
      </c>
      <c r="Y738" s="40" t="str">
        <f>IF(H738="M",IF(P738&lt;&gt;4,"",VLOOKUP(CONCATENATE(O738," ",(P738-2)),$W$2:AA738,5,0)),IF(P738&lt;&gt;3,"",VLOOKUP(CONCATENATE(O738," ",(P738-1)),$W$2:AA738,5,0)))</f>
        <v/>
      </c>
      <c r="Z738" s="40" t="str">
        <f>IF(H738="M",IF(P738&lt;&gt;4,"",VLOOKUP(CONCATENATE(O738," ",(P738-1)),$W$2:AA738,5,0)),IF(P738&lt;&gt;3,"",VLOOKUP(CONCATENATE(O738," ",(P738)),$W$2:AA738,5,0)))</f>
        <v/>
      </c>
      <c r="AA738" s="40" t="str">
        <f t="shared" si="119"/>
        <v/>
      </c>
    </row>
    <row r="739" spans="1:27" x14ac:dyDescent="0.3">
      <c r="A739" s="78" t="str">
        <f t="shared" si="112"/>
        <v/>
      </c>
      <c r="B739" s="78" t="str">
        <f t="shared" si="113"/>
        <v/>
      </c>
      <c r="C739" s="1">
        <v>738</v>
      </c>
      <c r="E739" s="73"/>
      <c r="F739" t="str">
        <f>IF(D739="","",VLOOKUP(D739,ENTRANTS!$A$1:$H$1000,2,0))</f>
        <v/>
      </c>
      <c r="G739" t="str">
        <f>IF(D739="","",VLOOKUP(D739,ENTRANTS!$A$1:$H$1000,3,0))</f>
        <v/>
      </c>
      <c r="H739" s="1" t="str">
        <f>IF(D739="","",LEFT(VLOOKUP(D739,ENTRANTS!$A$1:$H$1000,5,0),1))</f>
        <v/>
      </c>
      <c r="I739" s="1" t="str">
        <f>IF(D739="","",COUNTIF($H$2:H739,H739))</f>
        <v/>
      </c>
      <c r="J739" s="1" t="str">
        <f>IF(D739="","",VLOOKUP(D739,ENTRANTS!$A$1:$H$1000,4,0))</f>
        <v/>
      </c>
      <c r="K739" s="1" t="str">
        <f>IF(D739="","",COUNTIF($J$2:J739,J739))</f>
        <v/>
      </c>
      <c r="L739" t="str">
        <f>IF(D739="","",VLOOKUP(D739,ENTRANTS!$A$1:$H$1000,6,0))</f>
        <v/>
      </c>
      <c r="M739" s="99" t="str">
        <f t="shared" si="116"/>
        <v/>
      </c>
      <c r="N739" s="38"/>
      <c r="O739" s="5" t="str">
        <f t="shared" si="117"/>
        <v/>
      </c>
      <c r="P739" s="6" t="str">
        <f>IF(D739="","",COUNTIF($O$2:O739,O739))</f>
        <v/>
      </c>
      <c r="Q739" s="7" t="str">
        <f t="shared" si="120"/>
        <v/>
      </c>
      <c r="R739" s="42" t="str">
        <f>IF(AND(P739=4,H739="M",NOT(L739="Unattached")),SUMIF(O$2:O739,O739,I$2:I739),"")</f>
        <v/>
      </c>
      <c r="S739" s="7" t="str">
        <f t="shared" si="121"/>
        <v/>
      </c>
      <c r="T739" s="42" t="str">
        <f>IF(AND(P739=3,H739="F",NOT(L739="Unattached")),SUMIF(O$2:O739,O739,I$2:I739),"")</f>
        <v/>
      </c>
      <c r="U739" s="8" t="str">
        <f t="shared" si="114"/>
        <v/>
      </c>
      <c r="V739" s="8" t="str">
        <f t="shared" si="118"/>
        <v/>
      </c>
      <c r="W739" s="40" t="str">
        <f t="shared" si="115"/>
        <v xml:space="preserve"> </v>
      </c>
      <c r="X739" s="40" t="str">
        <f>IF(H739="M",IF(P739&lt;&gt;4,"",VLOOKUP(CONCATENATE(O739," ",(P739-3)),$W$2:AA739,5,0)),IF(P739&lt;&gt;3,"",VLOOKUP(CONCATENATE(O739," ",(P739-2)),$W$2:AA739,5,0)))</f>
        <v/>
      </c>
      <c r="Y739" s="40" t="str">
        <f>IF(H739="M",IF(P739&lt;&gt;4,"",VLOOKUP(CONCATENATE(O739," ",(P739-2)),$W$2:AA739,5,0)),IF(P739&lt;&gt;3,"",VLOOKUP(CONCATENATE(O739," ",(P739-1)),$W$2:AA739,5,0)))</f>
        <v/>
      </c>
      <c r="Z739" s="40" t="str">
        <f>IF(H739="M",IF(P739&lt;&gt;4,"",VLOOKUP(CONCATENATE(O739," ",(P739-1)),$W$2:AA739,5,0)),IF(P739&lt;&gt;3,"",VLOOKUP(CONCATENATE(O739," ",(P739)),$W$2:AA739,5,0)))</f>
        <v/>
      </c>
      <c r="AA739" s="40" t="str">
        <f t="shared" si="119"/>
        <v/>
      </c>
    </row>
    <row r="740" spans="1:27" x14ac:dyDescent="0.3">
      <c r="A740" s="78" t="str">
        <f t="shared" si="112"/>
        <v/>
      </c>
      <c r="B740" s="78" t="str">
        <f t="shared" si="113"/>
        <v/>
      </c>
      <c r="C740" s="1">
        <v>739</v>
      </c>
      <c r="E740" s="73"/>
      <c r="F740" t="str">
        <f>IF(D740="","",VLOOKUP(D740,ENTRANTS!$A$1:$H$1000,2,0))</f>
        <v/>
      </c>
      <c r="G740" t="str">
        <f>IF(D740="","",VLOOKUP(D740,ENTRANTS!$A$1:$H$1000,3,0))</f>
        <v/>
      </c>
      <c r="H740" s="1" t="str">
        <f>IF(D740="","",LEFT(VLOOKUP(D740,ENTRANTS!$A$1:$H$1000,5,0),1))</f>
        <v/>
      </c>
      <c r="I740" s="1" t="str">
        <f>IF(D740="","",COUNTIF($H$2:H740,H740))</f>
        <v/>
      </c>
      <c r="J740" s="1" t="str">
        <f>IF(D740="","",VLOOKUP(D740,ENTRANTS!$A$1:$H$1000,4,0))</f>
        <v/>
      </c>
      <c r="K740" s="1" t="str">
        <f>IF(D740="","",COUNTIF($J$2:J740,J740))</f>
        <v/>
      </c>
      <c r="L740" t="str">
        <f>IF(D740="","",VLOOKUP(D740,ENTRANTS!$A$1:$H$1000,6,0))</f>
        <v/>
      </c>
      <c r="M740" s="99" t="str">
        <f t="shared" si="116"/>
        <v/>
      </c>
      <c r="N740" s="38"/>
      <c r="O740" s="5" t="str">
        <f t="shared" si="117"/>
        <v/>
      </c>
      <c r="P740" s="6" t="str">
        <f>IF(D740="","",COUNTIF($O$2:O740,O740))</f>
        <v/>
      </c>
      <c r="Q740" s="7" t="str">
        <f t="shared" si="120"/>
        <v/>
      </c>
      <c r="R740" s="42" t="str">
        <f>IF(AND(P740=4,H740="M",NOT(L740="Unattached")),SUMIF(O$2:O740,O740,I$2:I740),"")</f>
        <v/>
      </c>
      <c r="S740" s="7" t="str">
        <f t="shared" si="121"/>
        <v/>
      </c>
      <c r="T740" s="42" t="str">
        <f>IF(AND(P740=3,H740="F",NOT(L740="Unattached")),SUMIF(O$2:O740,O740,I$2:I740),"")</f>
        <v/>
      </c>
      <c r="U740" s="8" t="str">
        <f t="shared" si="114"/>
        <v/>
      </c>
      <c r="V740" s="8" t="str">
        <f t="shared" si="118"/>
        <v/>
      </c>
      <c r="W740" s="40" t="str">
        <f t="shared" si="115"/>
        <v xml:space="preserve"> </v>
      </c>
      <c r="X740" s="40" t="str">
        <f>IF(H740="M",IF(P740&lt;&gt;4,"",VLOOKUP(CONCATENATE(O740," ",(P740-3)),$W$2:AA740,5,0)),IF(P740&lt;&gt;3,"",VLOOKUP(CONCATENATE(O740," ",(P740-2)),$W$2:AA740,5,0)))</f>
        <v/>
      </c>
      <c r="Y740" s="40" t="str">
        <f>IF(H740="M",IF(P740&lt;&gt;4,"",VLOOKUP(CONCATENATE(O740," ",(P740-2)),$W$2:AA740,5,0)),IF(P740&lt;&gt;3,"",VLOOKUP(CONCATENATE(O740," ",(P740-1)),$W$2:AA740,5,0)))</f>
        <v/>
      </c>
      <c r="Z740" s="40" t="str">
        <f>IF(H740="M",IF(P740&lt;&gt;4,"",VLOOKUP(CONCATENATE(O740," ",(P740-1)),$W$2:AA740,5,0)),IF(P740&lt;&gt;3,"",VLOOKUP(CONCATENATE(O740," ",(P740)),$W$2:AA740,5,0)))</f>
        <v/>
      </c>
      <c r="AA740" s="40" t="str">
        <f t="shared" si="119"/>
        <v/>
      </c>
    </row>
    <row r="741" spans="1:27" x14ac:dyDescent="0.3">
      <c r="A741" s="78" t="str">
        <f t="shared" si="112"/>
        <v/>
      </c>
      <c r="B741" s="78" t="str">
        <f t="shared" si="113"/>
        <v/>
      </c>
      <c r="C741" s="1">
        <v>740</v>
      </c>
      <c r="E741" s="73"/>
      <c r="F741" t="str">
        <f>IF(D741="","",VLOOKUP(D741,ENTRANTS!$A$1:$H$1000,2,0))</f>
        <v/>
      </c>
      <c r="G741" t="str">
        <f>IF(D741="","",VLOOKUP(D741,ENTRANTS!$A$1:$H$1000,3,0))</f>
        <v/>
      </c>
      <c r="H741" s="1" t="str">
        <f>IF(D741="","",LEFT(VLOOKUP(D741,ENTRANTS!$A$1:$H$1000,5,0),1))</f>
        <v/>
      </c>
      <c r="I741" s="1" t="str">
        <f>IF(D741="","",COUNTIF($H$2:H741,H741))</f>
        <v/>
      </c>
      <c r="J741" s="1" t="str">
        <f>IF(D741="","",VLOOKUP(D741,ENTRANTS!$A$1:$H$1000,4,0))</f>
        <v/>
      </c>
      <c r="K741" s="1" t="str">
        <f>IF(D741="","",COUNTIF($J$2:J741,J741))</f>
        <v/>
      </c>
      <c r="L741" t="str">
        <f>IF(D741="","",VLOOKUP(D741,ENTRANTS!$A$1:$H$1000,6,0))</f>
        <v/>
      </c>
      <c r="M741" s="99" t="str">
        <f t="shared" si="116"/>
        <v/>
      </c>
      <c r="N741" s="38"/>
      <c r="O741" s="5" t="str">
        <f t="shared" si="117"/>
        <v/>
      </c>
      <c r="P741" s="6" t="str">
        <f>IF(D741="","",COUNTIF($O$2:O741,O741))</f>
        <v/>
      </c>
      <c r="Q741" s="7" t="str">
        <f t="shared" si="120"/>
        <v/>
      </c>
      <c r="R741" s="42" t="str">
        <f>IF(AND(P741=4,H741="M",NOT(L741="Unattached")),SUMIF(O$2:O741,O741,I$2:I741),"")</f>
        <v/>
      </c>
      <c r="S741" s="7" t="str">
        <f t="shared" si="121"/>
        <v/>
      </c>
      <c r="T741" s="42" t="str">
        <f>IF(AND(P741=3,H741="F",NOT(L741="Unattached")),SUMIF(O$2:O741,O741,I$2:I741),"")</f>
        <v/>
      </c>
      <c r="U741" s="8" t="str">
        <f t="shared" si="114"/>
        <v/>
      </c>
      <c r="V741" s="8" t="str">
        <f t="shared" si="118"/>
        <v/>
      </c>
      <c r="W741" s="40" t="str">
        <f t="shared" si="115"/>
        <v xml:space="preserve"> </v>
      </c>
      <c r="X741" s="40" t="str">
        <f>IF(H741="M",IF(P741&lt;&gt;4,"",VLOOKUP(CONCATENATE(O741," ",(P741-3)),$W$2:AA741,5,0)),IF(P741&lt;&gt;3,"",VLOOKUP(CONCATENATE(O741," ",(P741-2)),$W$2:AA741,5,0)))</f>
        <v/>
      </c>
      <c r="Y741" s="40" t="str">
        <f>IF(H741="M",IF(P741&lt;&gt;4,"",VLOOKUP(CONCATENATE(O741," ",(P741-2)),$W$2:AA741,5,0)),IF(P741&lt;&gt;3,"",VLOOKUP(CONCATENATE(O741," ",(P741-1)),$W$2:AA741,5,0)))</f>
        <v/>
      </c>
      <c r="Z741" s="40" t="str">
        <f>IF(H741="M",IF(P741&lt;&gt;4,"",VLOOKUP(CONCATENATE(O741," ",(P741-1)),$W$2:AA741,5,0)),IF(P741&lt;&gt;3,"",VLOOKUP(CONCATENATE(O741," ",(P741)),$W$2:AA741,5,0)))</f>
        <v/>
      </c>
      <c r="AA741" s="40" t="str">
        <f t="shared" si="119"/>
        <v/>
      </c>
    </row>
    <row r="742" spans="1:27" x14ac:dyDescent="0.3">
      <c r="A742" s="78" t="str">
        <f t="shared" si="112"/>
        <v/>
      </c>
      <c r="B742" s="78" t="str">
        <f t="shared" si="113"/>
        <v/>
      </c>
      <c r="C742" s="1">
        <v>741</v>
      </c>
      <c r="E742" s="73"/>
      <c r="F742" t="str">
        <f>IF(D742="","",VLOOKUP(D742,ENTRANTS!$A$1:$H$1000,2,0))</f>
        <v/>
      </c>
      <c r="G742" t="str">
        <f>IF(D742="","",VLOOKUP(D742,ENTRANTS!$A$1:$H$1000,3,0))</f>
        <v/>
      </c>
      <c r="H742" s="1" t="str">
        <f>IF(D742="","",LEFT(VLOOKUP(D742,ENTRANTS!$A$1:$H$1000,5,0),1))</f>
        <v/>
      </c>
      <c r="I742" s="1" t="str">
        <f>IF(D742="","",COUNTIF($H$2:H742,H742))</f>
        <v/>
      </c>
      <c r="J742" s="1" t="str">
        <f>IF(D742="","",VLOOKUP(D742,ENTRANTS!$A$1:$H$1000,4,0))</f>
        <v/>
      </c>
      <c r="K742" s="1" t="str">
        <f>IF(D742="","",COUNTIF($J$2:J742,J742))</f>
        <v/>
      </c>
      <c r="L742" t="str">
        <f>IF(D742="","",VLOOKUP(D742,ENTRANTS!$A$1:$H$1000,6,0))</f>
        <v/>
      </c>
      <c r="M742" s="99" t="str">
        <f t="shared" si="116"/>
        <v/>
      </c>
      <c r="N742" s="38"/>
      <c r="O742" s="5" t="str">
        <f t="shared" si="117"/>
        <v/>
      </c>
      <c r="P742" s="6" t="str">
        <f>IF(D742="","",COUNTIF($O$2:O742,O742))</f>
        <v/>
      </c>
      <c r="Q742" s="7" t="str">
        <f t="shared" si="120"/>
        <v/>
      </c>
      <c r="R742" s="42" t="str">
        <f>IF(AND(P742=4,H742="M",NOT(L742="Unattached")),SUMIF(O$2:O742,O742,I$2:I742),"")</f>
        <v/>
      </c>
      <c r="S742" s="7" t="str">
        <f t="shared" si="121"/>
        <v/>
      </c>
      <c r="T742" s="42" t="str">
        <f>IF(AND(P742=3,H742="F",NOT(L742="Unattached")),SUMIF(O$2:O742,O742,I$2:I742),"")</f>
        <v/>
      </c>
      <c r="U742" s="8" t="str">
        <f t="shared" si="114"/>
        <v/>
      </c>
      <c r="V742" s="8" t="str">
        <f t="shared" si="118"/>
        <v/>
      </c>
      <c r="W742" s="40" t="str">
        <f t="shared" si="115"/>
        <v xml:space="preserve"> </v>
      </c>
      <c r="X742" s="40" t="str">
        <f>IF(H742="M",IF(P742&lt;&gt;4,"",VLOOKUP(CONCATENATE(O742," ",(P742-3)),$W$2:AA742,5,0)),IF(P742&lt;&gt;3,"",VLOOKUP(CONCATENATE(O742," ",(P742-2)),$W$2:AA742,5,0)))</f>
        <v/>
      </c>
      <c r="Y742" s="40" t="str">
        <f>IF(H742="M",IF(P742&lt;&gt;4,"",VLOOKUP(CONCATENATE(O742," ",(P742-2)),$W$2:AA742,5,0)),IF(P742&lt;&gt;3,"",VLOOKUP(CONCATENATE(O742," ",(P742-1)),$W$2:AA742,5,0)))</f>
        <v/>
      </c>
      <c r="Z742" s="40" t="str">
        <f>IF(H742="M",IF(P742&lt;&gt;4,"",VLOOKUP(CONCATENATE(O742," ",(P742-1)),$W$2:AA742,5,0)),IF(P742&lt;&gt;3,"",VLOOKUP(CONCATENATE(O742," ",(P742)),$W$2:AA742,5,0)))</f>
        <v/>
      </c>
      <c r="AA742" s="40" t="str">
        <f t="shared" si="119"/>
        <v/>
      </c>
    </row>
    <row r="743" spans="1:27" x14ac:dyDescent="0.3">
      <c r="A743" s="78" t="str">
        <f t="shared" si="112"/>
        <v/>
      </c>
      <c r="B743" s="78" t="str">
        <f t="shared" si="113"/>
        <v/>
      </c>
      <c r="C743" s="1">
        <v>742</v>
      </c>
      <c r="E743" s="73"/>
      <c r="F743" t="str">
        <f>IF(D743="","",VLOOKUP(D743,ENTRANTS!$A$1:$H$1000,2,0))</f>
        <v/>
      </c>
      <c r="G743" t="str">
        <f>IF(D743="","",VLOOKUP(D743,ENTRANTS!$A$1:$H$1000,3,0))</f>
        <v/>
      </c>
      <c r="H743" s="1" t="str">
        <f>IF(D743="","",LEFT(VLOOKUP(D743,ENTRANTS!$A$1:$H$1000,5,0),1))</f>
        <v/>
      </c>
      <c r="I743" s="1" t="str">
        <f>IF(D743="","",COUNTIF($H$2:H743,H743))</f>
        <v/>
      </c>
      <c r="J743" s="1" t="str">
        <f>IF(D743="","",VLOOKUP(D743,ENTRANTS!$A$1:$H$1000,4,0))</f>
        <v/>
      </c>
      <c r="K743" s="1" t="str">
        <f>IF(D743="","",COUNTIF($J$2:J743,J743))</f>
        <v/>
      </c>
      <c r="L743" t="str">
        <f>IF(D743="","",VLOOKUP(D743,ENTRANTS!$A$1:$H$1000,6,0))</f>
        <v/>
      </c>
      <c r="M743" s="99" t="str">
        <f t="shared" si="116"/>
        <v/>
      </c>
      <c r="N743" s="38"/>
      <c r="O743" s="5" t="str">
        <f t="shared" si="117"/>
        <v/>
      </c>
      <c r="P743" s="6" t="str">
        <f>IF(D743="","",COUNTIF($O$2:O743,O743))</f>
        <v/>
      </c>
      <c r="Q743" s="7" t="str">
        <f t="shared" si="120"/>
        <v/>
      </c>
      <c r="R743" s="42" t="str">
        <f>IF(AND(P743=4,H743="M",NOT(L743="Unattached")),SUMIF(O$2:O743,O743,I$2:I743),"")</f>
        <v/>
      </c>
      <c r="S743" s="7" t="str">
        <f t="shared" si="121"/>
        <v/>
      </c>
      <c r="T743" s="42" t="str">
        <f>IF(AND(P743=3,H743="F",NOT(L743="Unattached")),SUMIF(O$2:O743,O743,I$2:I743),"")</f>
        <v/>
      </c>
      <c r="U743" s="8" t="str">
        <f t="shared" si="114"/>
        <v/>
      </c>
      <c r="V743" s="8" t="str">
        <f t="shared" si="118"/>
        <v/>
      </c>
      <c r="W743" s="40" t="str">
        <f t="shared" si="115"/>
        <v xml:space="preserve"> </v>
      </c>
      <c r="X743" s="40" t="str">
        <f>IF(H743="M",IF(P743&lt;&gt;4,"",VLOOKUP(CONCATENATE(O743," ",(P743-3)),$W$2:AA743,5,0)),IF(P743&lt;&gt;3,"",VLOOKUP(CONCATENATE(O743," ",(P743-2)),$W$2:AA743,5,0)))</f>
        <v/>
      </c>
      <c r="Y743" s="40" t="str">
        <f>IF(H743="M",IF(P743&lt;&gt;4,"",VLOOKUP(CONCATENATE(O743," ",(P743-2)),$W$2:AA743,5,0)),IF(P743&lt;&gt;3,"",VLOOKUP(CONCATENATE(O743," ",(P743-1)),$W$2:AA743,5,0)))</f>
        <v/>
      </c>
      <c r="Z743" s="40" t="str">
        <f>IF(H743="M",IF(P743&lt;&gt;4,"",VLOOKUP(CONCATENATE(O743," ",(P743-1)),$W$2:AA743,5,0)),IF(P743&lt;&gt;3,"",VLOOKUP(CONCATENATE(O743," ",(P743)),$W$2:AA743,5,0)))</f>
        <v/>
      </c>
      <c r="AA743" s="40" t="str">
        <f t="shared" si="119"/>
        <v/>
      </c>
    </row>
    <row r="744" spans="1:27" x14ac:dyDescent="0.3">
      <c r="A744" s="78" t="str">
        <f t="shared" si="112"/>
        <v/>
      </c>
      <c r="B744" s="78" t="str">
        <f t="shared" si="113"/>
        <v/>
      </c>
      <c r="C744" s="1">
        <v>743</v>
      </c>
      <c r="E744" s="73"/>
      <c r="F744" t="str">
        <f>IF(D744="","",VLOOKUP(D744,ENTRANTS!$A$1:$H$1000,2,0))</f>
        <v/>
      </c>
      <c r="G744" t="str">
        <f>IF(D744="","",VLOOKUP(D744,ENTRANTS!$A$1:$H$1000,3,0))</f>
        <v/>
      </c>
      <c r="H744" s="1" t="str">
        <f>IF(D744="","",LEFT(VLOOKUP(D744,ENTRANTS!$A$1:$H$1000,5,0),1))</f>
        <v/>
      </c>
      <c r="I744" s="1" t="str">
        <f>IF(D744="","",COUNTIF($H$2:H744,H744))</f>
        <v/>
      </c>
      <c r="J744" s="1" t="str">
        <f>IF(D744="","",VLOOKUP(D744,ENTRANTS!$A$1:$H$1000,4,0))</f>
        <v/>
      </c>
      <c r="K744" s="1" t="str">
        <f>IF(D744="","",COUNTIF($J$2:J744,J744))</f>
        <v/>
      </c>
      <c r="L744" t="str">
        <f>IF(D744="","",VLOOKUP(D744,ENTRANTS!$A$1:$H$1000,6,0))</f>
        <v/>
      </c>
      <c r="M744" s="99" t="str">
        <f t="shared" si="116"/>
        <v/>
      </c>
      <c r="N744" s="38"/>
      <c r="O744" s="5" t="str">
        <f t="shared" si="117"/>
        <v/>
      </c>
      <c r="P744" s="6" t="str">
        <f>IF(D744="","",COUNTIF($O$2:O744,O744))</f>
        <v/>
      </c>
      <c r="Q744" s="7" t="str">
        <f t="shared" si="120"/>
        <v/>
      </c>
      <c r="R744" s="42" t="str">
        <f>IF(AND(P744=4,H744="M",NOT(L744="Unattached")),SUMIF(O$2:O744,O744,I$2:I744),"")</f>
        <v/>
      </c>
      <c r="S744" s="7" t="str">
        <f t="shared" si="121"/>
        <v/>
      </c>
      <c r="T744" s="42" t="str">
        <f>IF(AND(P744=3,H744="F",NOT(L744="Unattached")),SUMIF(O$2:O744,O744,I$2:I744),"")</f>
        <v/>
      </c>
      <c r="U744" s="8" t="str">
        <f t="shared" si="114"/>
        <v/>
      </c>
      <c r="V744" s="8" t="str">
        <f t="shared" si="118"/>
        <v/>
      </c>
      <c r="W744" s="40" t="str">
        <f t="shared" si="115"/>
        <v xml:space="preserve"> </v>
      </c>
      <c r="X744" s="40" t="str">
        <f>IF(H744="M",IF(P744&lt;&gt;4,"",VLOOKUP(CONCATENATE(O744," ",(P744-3)),$W$2:AA744,5,0)),IF(P744&lt;&gt;3,"",VLOOKUP(CONCATENATE(O744," ",(P744-2)),$W$2:AA744,5,0)))</f>
        <v/>
      </c>
      <c r="Y744" s="40" t="str">
        <f>IF(H744="M",IF(P744&lt;&gt;4,"",VLOOKUP(CONCATENATE(O744," ",(P744-2)),$W$2:AA744,5,0)),IF(P744&lt;&gt;3,"",VLOOKUP(CONCATENATE(O744," ",(P744-1)),$W$2:AA744,5,0)))</f>
        <v/>
      </c>
      <c r="Z744" s="40" t="str">
        <f>IF(H744="M",IF(P744&lt;&gt;4,"",VLOOKUP(CONCATENATE(O744," ",(P744-1)),$W$2:AA744,5,0)),IF(P744&lt;&gt;3,"",VLOOKUP(CONCATENATE(O744," ",(P744)),$W$2:AA744,5,0)))</f>
        <v/>
      </c>
      <c r="AA744" s="40" t="str">
        <f t="shared" si="119"/>
        <v/>
      </c>
    </row>
    <row r="745" spans="1:27" x14ac:dyDescent="0.3">
      <c r="A745" s="78" t="str">
        <f t="shared" si="112"/>
        <v/>
      </c>
      <c r="B745" s="78" t="str">
        <f t="shared" si="113"/>
        <v/>
      </c>
      <c r="C745" s="1">
        <v>744</v>
      </c>
      <c r="E745" s="73"/>
      <c r="F745" t="str">
        <f>IF(D745="","",VLOOKUP(D745,ENTRANTS!$A$1:$H$1000,2,0))</f>
        <v/>
      </c>
      <c r="G745" t="str">
        <f>IF(D745="","",VLOOKUP(D745,ENTRANTS!$A$1:$H$1000,3,0))</f>
        <v/>
      </c>
      <c r="H745" s="1" t="str">
        <f>IF(D745="","",LEFT(VLOOKUP(D745,ENTRANTS!$A$1:$H$1000,5,0),1))</f>
        <v/>
      </c>
      <c r="I745" s="1" t="str">
        <f>IF(D745="","",COUNTIF($H$2:H745,H745))</f>
        <v/>
      </c>
      <c r="J745" s="1" t="str">
        <f>IF(D745="","",VLOOKUP(D745,ENTRANTS!$A$1:$H$1000,4,0))</f>
        <v/>
      </c>
      <c r="K745" s="1" t="str">
        <f>IF(D745="","",COUNTIF($J$2:J745,J745))</f>
        <v/>
      </c>
      <c r="L745" t="str">
        <f>IF(D745="","",VLOOKUP(D745,ENTRANTS!$A$1:$H$1000,6,0))</f>
        <v/>
      </c>
      <c r="M745" s="99" t="str">
        <f t="shared" si="116"/>
        <v/>
      </c>
      <c r="N745" s="38"/>
      <c r="O745" s="5" t="str">
        <f t="shared" si="117"/>
        <v/>
      </c>
      <c r="P745" s="6" t="str">
        <f>IF(D745="","",COUNTIF($O$2:O745,O745))</f>
        <v/>
      </c>
      <c r="Q745" s="7" t="str">
        <f t="shared" si="120"/>
        <v/>
      </c>
      <c r="R745" s="42" t="str">
        <f>IF(AND(P745=4,H745="M",NOT(L745="Unattached")),SUMIF(O$2:O745,O745,I$2:I745),"")</f>
        <v/>
      </c>
      <c r="S745" s="7" t="str">
        <f t="shared" si="121"/>
        <v/>
      </c>
      <c r="T745" s="42" t="str">
        <f>IF(AND(P745=3,H745="F",NOT(L745="Unattached")),SUMIF(O$2:O745,O745,I$2:I745),"")</f>
        <v/>
      </c>
      <c r="U745" s="8" t="str">
        <f t="shared" si="114"/>
        <v/>
      </c>
      <c r="V745" s="8" t="str">
        <f t="shared" si="118"/>
        <v/>
      </c>
      <c r="W745" s="40" t="str">
        <f t="shared" si="115"/>
        <v xml:space="preserve"> </v>
      </c>
      <c r="X745" s="40" t="str">
        <f>IF(H745="M",IF(P745&lt;&gt;4,"",VLOOKUP(CONCATENATE(O745," ",(P745-3)),$W$2:AA745,5,0)),IF(P745&lt;&gt;3,"",VLOOKUP(CONCATENATE(O745," ",(P745-2)),$W$2:AA745,5,0)))</f>
        <v/>
      </c>
      <c r="Y745" s="40" t="str">
        <f>IF(H745="M",IF(P745&lt;&gt;4,"",VLOOKUP(CONCATENATE(O745," ",(P745-2)),$W$2:AA745,5,0)),IF(P745&lt;&gt;3,"",VLOOKUP(CONCATENATE(O745," ",(P745-1)),$W$2:AA745,5,0)))</f>
        <v/>
      </c>
      <c r="Z745" s="40" t="str">
        <f>IF(H745="M",IF(P745&lt;&gt;4,"",VLOOKUP(CONCATENATE(O745," ",(P745-1)),$W$2:AA745,5,0)),IF(P745&lt;&gt;3,"",VLOOKUP(CONCATENATE(O745," ",(P745)),$W$2:AA745,5,0)))</f>
        <v/>
      </c>
      <c r="AA745" s="40" t="str">
        <f t="shared" si="119"/>
        <v/>
      </c>
    </row>
    <row r="746" spans="1:27" x14ac:dyDescent="0.3">
      <c r="A746" s="78" t="str">
        <f t="shared" si="112"/>
        <v/>
      </c>
      <c r="B746" s="78" t="str">
        <f t="shared" si="113"/>
        <v/>
      </c>
      <c r="C746" s="1">
        <v>745</v>
      </c>
      <c r="E746" s="73"/>
      <c r="F746" t="str">
        <f>IF(D746="","",VLOOKUP(D746,ENTRANTS!$A$1:$H$1000,2,0))</f>
        <v/>
      </c>
      <c r="G746" t="str">
        <f>IF(D746="","",VLOOKUP(D746,ENTRANTS!$A$1:$H$1000,3,0))</f>
        <v/>
      </c>
      <c r="H746" s="1" t="str">
        <f>IF(D746="","",LEFT(VLOOKUP(D746,ENTRANTS!$A$1:$H$1000,5,0),1))</f>
        <v/>
      </c>
      <c r="I746" s="1" t="str">
        <f>IF(D746="","",COUNTIF($H$2:H746,H746))</f>
        <v/>
      </c>
      <c r="J746" s="1" t="str">
        <f>IF(D746="","",VLOOKUP(D746,ENTRANTS!$A$1:$H$1000,4,0))</f>
        <v/>
      </c>
      <c r="K746" s="1" t="str">
        <f>IF(D746="","",COUNTIF($J$2:J746,J746))</f>
        <v/>
      </c>
      <c r="L746" t="str">
        <f>IF(D746="","",VLOOKUP(D746,ENTRANTS!$A$1:$H$1000,6,0))</f>
        <v/>
      </c>
      <c r="M746" s="99" t="str">
        <f t="shared" si="116"/>
        <v/>
      </c>
      <c r="N746" s="38"/>
      <c r="O746" s="5" t="str">
        <f t="shared" si="117"/>
        <v/>
      </c>
      <c r="P746" s="6" t="str">
        <f>IF(D746="","",COUNTIF($O$2:O746,O746))</f>
        <v/>
      </c>
      <c r="Q746" s="7" t="str">
        <f t="shared" si="120"/>
        <v/>
      </c>
      <c r="R746" s="42" t="str">
        <f>IF(AND(P746=4,H746="M",NOT(L746="Unattached")),SUMIF(O$2:O746,O746,I$2:I746),"")</f>
        <v/>
      </c>
      <c r="S746" s="7" t="str">
        <f t="shared" si="121"/>
        <v/>
      </c>
      <c r="T746" s="42" t="str">
        <f>IF(AND(P746=3,H746="F",NOT(L746="Unattached")),SUMIF(O$2:O746,O746,I$2:I746),"")</f>
        <v/>
      </c>
      <c r="U746" s="8" t="str">
        <f t="shared" si="114"/>
        <v/>
      </c>
      <c r="V746" s="8" t="str">
        <f t="shared" si="118"/>
        <v/>
      </c>
      <c r="W746" s="40" t="str">
        <f t="shared" si="115"/>
        <v xml:space="preserve"> </v>
      </c>
      <c r="X746" s="40" t="str">
        <f>IF(H746="M",IF(P746&lt;&gt;4,"",VLOOKUP(CONCATENATE(O746," ",(P746-3)),$W$2:AA746,5,0)),IF(P746&lt;&gt;3,"",VLOOKUP(CONCATENATE(O746," ",(P746-2)),$W$2:AA746,5,0)))</f>
        <v/>
      </c>
      <c r="Y746" s="40" t="str">
        <f>IF(H746="M",IF(P746&lt;&gt;4,"",VLOOKUP(CONCATENATE(O746," ",(P746-2)),$W$2:AA746,5,0)),IF(P746&lt;&gt;3,"",VLOOKUP(CONCATENATE(O746," ",(P746-1)),$W$2:AA746,5,0)))</f>
        <v/>
      </c>
      <c r="Z746" s="40" t="str">
        <f>IF(H746="M",IF(P746&lt;&gt;4,"",VLOOKUP(CONCATENATE(O746," ",(P746-1)),$W$2:AA746,5,0)),IF(P746&lt;&gt;3,"",VLOOKUP(CONCATENATE(O746," ",(P746)),$W$2:AA746,5,0)))</f>
        <v/>
      </c>
      <c r="AA746" s="40" t="str">
        <f t="shared" si="119"/>
        <v/>
      </c>
    </row>
    <row r="747" spans="1:27" x14ac:dyDescent="0.3">
      <c r="A747" s="78" t="str">
        <f t="shared" si="112"/>
        <v/>
      </c>
      <c r="B747" s="78" t="str">
        <f t="shared" si="113"/>
        <v/>
      </c>
      <c r="C747" s="1">
        <v>746</v>
      </c>
      <c r="E747" s="73"/>
      <c r="F747" t="str">
        <f>IF(D747="","",VLOOKUP(D747,ENTRANTS!$A$1:$H$1000,2,0))</f>
        <v/>
      </c>
      <c r="G747" t="str">
        <f>IF(D747="","",VLOOKUP(D747,ENTRANTS!$A$1:$H$1000,3,0))</f>
        <v/>
      </c>
      <c r="H747" s="1" t="str">
        <f>IF(D747="","",LEFT(VLOOKUP(D747,ENTRANTS!$A$1:$H$1000,5,0),1))</f>
        <v/>
      </c>
      <c r="I747" s="1" t="str">
        <f>IF(D747="","",COUNTIF($H$2:H747,H747))</f>
        <v/>
      </c>
      <c r="J747" s="1" t="str">
        <f>IF(D747="","",VLOOKUP(D747,ENTRANTS!$A$1:$H$1000,4,0))</f>
        <v/>
      </c>
      <c r="K747" s="1" t="str">
        <f>IF(D747="","",COUNTIF($J$2:J747,J747))</f>
        <v/>
      </c>
      <c r="L747" t="str">
        <f>IF(D747="","",VLOOKUP(D747,ENTRANTS!$A$1:$H$1000,6,0))</f>
        <v/>
      </c>
      <c r="M747" s="99" t="str">
        <f t="shared" si="116"/>
        <v/>
      </c>
      <c r="N747" s="38"/>
      <c r="O747" s="5" t="str">
        <f t="shared" si="117"/>
        <v/>
      </c>
      <c r="P747" s="6" t="str">
        <f>IF(D747="","",COUNTIF($O$2:O747,O747))</f>
        <v/>
      </c>
      <c r="Q747" s="7" t="str">
        <f t="shared" si="120"/>
        <v/>
      </c>
      <c r="R747" s="42" t="str">
        <f>IF(AND(P747=4,H747="M",NOT(L747="Unattached")),SUMIF(O$2:O747,O747,I$2:I747),"")</f>
        <v/>
      </c>
      <c r="S747" s="7" t="str">
        <f t="shared" si="121"/>
        <v/>
      </c>
      <c r="T747" s="42" t="str">
        <f>IF(AND(P747=3,H747="F",NOT(L747="Unattached")),SUMIF(O$2:O747,O747,I$2:I747),"")</f>
        <v/>
      </c>
      <c r="U747" s="8" t="str">
        <f t="shared" si="114"/>
        <v/>
      </c>
      <c r="V747" s="8" t="str">
        <f t="shared" si="118"/>
        <v/>
      </c>
      <c r="W747" s="40" t="str">
        <f t="shared" si="115"/>
        <v xml:space="preserve"> </v>
      </c>
      <c r="X747" s="40" t="str">
        <f>IF(H747="M",IF(P747&lt;&gt;4,"",VLOOKUP(CONCATENATE(O747," ",(P747-3)),$W$2:AA747,5,0)),IF(P747&lt;&gt;3,"",VLOOKUP(CONCATENATE(O747," ",(P747-2)),$W$2:AA747,5,0)))</f>
        <v/>
      </c>
      <c r="Y747" s="40" t="str">
        <f>IF(H747="M",IF(P747&lt;&gt;4,"",VLOOKUP(CONCATENATE(O747," ",(P747-2)),$W$2:AA747,5,0)),IF(P747&lt;&gt;3,"",VLOOKUP(CONCATENATE(O747," ",(P747-1)),$W$2:AA747,5,0)))</f>
        <v/>
      </c>
      <c r="Z747" s="40" t="str">
        <f>IF(H747="M",IF(P747&lt;&gt;4,"",VLOOKUP(CONCATENATE(O747," ",(P747-1)),$W$2:AA747,5,0)),IF(P747&lt;&gt;3,"",VLOOKUP(CONCATENATE(O747," ",(P747)),$W$2:AA747,5,0)))</f>
        <v/>
      </c>
      <c r="AA747" s="40" t="str">
        <f t="shared" si="119"/>
        <v/>
      </c>
    </row>
    <row r="748" spans="1:27" x14ac:dyDescent="0.3">
      <c r="A748" s="78" t="str">
        <f t="shared" si="112"/>
        <v/>
      </c>
      <c r="B748" s="78" t="str">
        <f t="shared" si="113"/>
        <v/>
      </c>
      <c r="C748" s="1">
        <v>747</v>
      </c>
      <c r="E748" s="73"/>
      <c r="F748" t="str">
        <f>IF(D748="","",VLOOKUP(D748,ENTRANTS!$A$1:$H$1000,2,0))</f>
        <v/>
      </c>
      <c r="G748" t="str">
        <f>IF(D748="","",VLOOKUP(D748,ENTRANTS!$A$1:$H$1000,3,0))</f>
        <v/>
      </c>
      <c r="H748" s="1" t="str">
        <f>IF(D748="","",LEFT(VLOOKUP(D748,ENTRANTS!$A$1:$H$1000,5,0),1))</f>
        <v/>
      </c>
      <c r="I748" s="1" t="str">
        <f>IF(D748="","",COUNTIF($H$2:H748,H748))</f>
        <v/>
      </c>
      <c r="J748" s="1" t="str">
        <f>IF(D748="","",VLOOKUP(D748,ENTRANTS!$A$1:$H$1000,4,0))</f>
        <v/>
      </c>
      <c r="K748" s="1" t="str">
        <f>IF(D748="","",COUNTIF($J$2:J748,J748))</f>
        <v/>
      </c>
      <c r="L748" t="str">
        <f>IF(D748="","",VLOOKUP(D748,ENTRANTS!$A$1:$H$1000,6,0))</f>
        <v/>
      </c>
      <c r="M748" s="99" t="str">
        <f t="shared" si="116"/>
        <v/>
      </c>
      <c r="N748" s="38"/>
      <c r="O748" s="5" t="str">
        <f t="shared" si="117"/>
        <v/>
      </c>
      <c r="P748" s="6" t="str">
        <f>IF(D748="","",COUNTIF($O$2:O748,O748))</f>
        <v/>
      </c>
      <c r="Q748" s="7" t="str">
        <f t="shared" si="120"/>
        <v/>
      </c>
      <c r="R748" s="42" t="str">
        <f>IF(AND(P748=4,H748="M",NOT(L748="Unattached")),SUMIF(O$2:O748,O748,I$2:I748),"")</f>
        <v/>
      </c>
      <c r="S748" s="7" t="str">
        <f t="shared" si="121"/>
        <v/>
      </c>
      <c r="T748" s="42" t="str">
        <f>IF(AND(P748=3,H748="F",NOT(L748="Unattached")),SUMIF(O$2:O748,O748,I$2:I748),"")</f>
        <v/>
      </c>
      <c r="U748" s="8" t="str">
        <f t="shared" si="114"/>
        <v/>
      </c>
      <c r="V748" s="8" t="str">
        <f t="shared" si="118"/>
        <v/>
      </c>
      <c r="W748" s="40" t="str">
        <f t="shared" si="115"/>
        <v xml:space="preserve"> </v>
      </c>
      <c r="X748" s="40" t="str">
        <f>IF(H748="M",IF(P748&lt;&gt;4,"",VLOOKUP(CONCATENATE(O748," ",(P748-3)),$W$2:AA748,5,0)),IF(P748&lt;&gt;3,"",VLOOKUP(CONCATENATE(O748," ",(P748-2)),$W$2:AA748,5,0)))</f>
        <v/>
      </c>
      <c r="Y748" s="40" t="str">
        <f>IF(H748="M",IF(P748&lt;&gt;4,"",VLOOKUP(CONCATENATE(O748," ",(P748-2)),$W$2:AA748,5,0)),IF(P748&lt;&gt;3,"",VLOOKUP(CONCATENATE(O748," ",(P748-1)),$W$2:AA748,5,0)))</f>
        <v/>
      </c>
      <c r="Z748" s="40" t="str">
        <f>IF(H748="M",IF(P748&lt;&gt;4,"",VLOOKUP(CONCATENATE(O748," ",(P748-1)),$W$2:AA748,5,0)),IF(P748&lt;&gt;3,"",VLOOKUP(CONCATENATE(O748," ",(P748)),$W$2:AA748,5,0)))</f>
        <v/>
      </c>
      <c r="AA748" s="40" t="str">
        <f t="shared" si="119"/>
        <v/>
      </c>
    </row>
    <row r="749" spans="1:27" x14ac:dyDescent="0.3">
      <c r="A749" s="78" t="str">
        <f t="shared" si="112"/>
        <v/>
      </c>
      <c r="B749" s="78" t="str">
        <f t="shared" si="113"/>
        <v/>
      </c>
      <c r="C749" s="1">
        <v>748</v>
      </c>
      <c r="E749" s="73"/>
      <c r="F749" t="str">
        <f>IF(D749="","",VLOOKUP(D749,ENTRANTS!$A$1:$H$1000,2,0))</f>
        <v/>
      </c>
      <c r="G749" t="str">
        <f>IF(D749="","",VLOOKUP(D749,ENTRANTS!$A$1:$H$1000,3,0))</f>
        <v/>
      </c>
      <c r="H749" s="1" t="str">
        <f>IF(D749="","",LEFT(VLOOKUP(D749,ENTRANTS!$A$1:$H$1000,5,0),1))</f>
        <v/>
      </c>
      <c r="I749" s="1" t="str">
        <f>IF(D749="","",COUNTIF($H$2:H749,H749))</f>
        <v/>
      </c>
      <c r="J749" s="1" t="str">
        <f>IF(D749="","",VLOOKUP(D749,ENTRANTS!$A$1:$H$1000,4,0))</f>
        <v/>
      </c>
      <c r="K749" s="1" t="str">
        <f>IF(D749="","",COUNTIF($J$2:J749,J749))</f>
        <v/>
      </c>
      <c r="L749" t="str">
        <f>IF(D749="","",VLOOKUP(D749,ENTRANTS!$A$1:$H$1000,6,0))</f>
        <v/>
      </c>
      <c r="M749" s="99" t="str">
        <f t="shared" si="116"/>
        <v/>
      </c>
      <c r="N749" s="38"/>
      <c r="O749" s="5" t="str">
        <f t="shared" si="117"/>
        <v/>
      </c>
      <c r="P749" s="6" t="str">
        <f>IF(D749="","",COUNTIF($O$2:O749,O749))</f>
        <v/>
      </c>
      <c r="Q749" s="7" t="str">
        <f t="shared" si="120"/>
        <v/>
      </c>
      <c r="R749" s="42" t="str">
        <f>IF(AND(P749=4,H749="M",NOT(L749="Unattached")),SUMIF(O$2:O749,O749,I$2:I749),"")</f>
        <v/>
      </c>
      <c r="S749" s="7" t="str">
        <f t="shared" si="121"/>
        <v/>
      </c>
      <c r="T749" s="42" t="str">
        <f>IF(AND(P749=3,H749="F",NOT(L749="Unattached")),SUMIF(O$2:O749,O749,I$2:I749),"")</f>
        <v/>
      </c>
      <c r="U749" s="8" t="str">
        <f t="shared" si="114"/>
        <v/>
      </c>
      <c r="V749" s="8" t="str">
        <f t="shared" si="118"/>
        <v/>
      </c>
      <c r="W749" s="40" t="str">
        <f t="shared" si="115"/>
        <v xml:space="preserve"> </v>
      </c>
      <c r="X749" s="40" t="str">
        <f>IF(H749="M",IF(P749&lt;&gt;4,"",VLOOKUP(CONCATENATE(O749," ",(P749-3)),$W$2:AA749,5,0)),IF(P749&lt;&gt;3,"",VLOOKUP(CONCATENATE(O749," ",(P749-2)),$W$2:AA749,5,0)))</f>
        <v/>
      </c>
      <c r="Y749" s="40" t="str">
        <f>IF(H749="M",IF(P749&lt;&gt;4,"",VLOOKUP(CONCATENATE(O749," ",(P749-2)),$W$2:AA749,5,0)),IF(P749&lt;&gt;3,"",VLOOKUP(CONCATENATE(O749," ",(P749-1)),$W$2:AA749,5,0)))</f>
        <v/>
      </c>
      <c r="Z749" s="40" t="str">
        <f>IF(H749="M",IF(P749&lt;&gt;4,"",VLOOKUP(CONCATENATE(O749," ",(P749-1)),$W$2:AA749,5,0)),IF(P749&lt;&gt;3,"",VLOOKUP(CONCATENATE(O749," ",(P749)),$W$2:AA749,5,0)))</f>
        <v/>
      </c>
      <c r="AA749" s="40" t="str">
        <f t="shared" si="119"/>
        <v/>
      </c>
    </row>
    <row r="750" spans="1:27" x14ac:dyDescent="0.3">
      <c r="A750" s="78" t="str">
        <f t="shared" si="112"/>
        <v/>
      </c>
      <c r="B750" s="78" t="str">
        <f t="shared" si="113"/>
        <v/>
      </c>
      <c r="C750" s="1">
        <v>749</v>
      </c>
      <c r="E750" s="73"/>
      <c r="F750" t="str">
        <f>IF(D750="","",VLOOKUP(D750,ENTRANTS!$A$1:$H$1000,2,0))</f>
        <v/>
      </c>
      <c r="G750" t="str">
        <f>IF(D750="","",VLOOKUP(D750,ENTRANTS!$A$1:$H$1000,3,0))</f>
        <v/>
      </c>
      <c r="H750" s="1" t="str">
        <f>IF(D750="","",LEFT(VLOOKUP(D750,ENTRANTS!$A$1:$H$1000,5,0),1))</f>
        <v/>
      </c>
      <c r="I750" s="1" t="str">
        <f>IF(D750="","",COUNTIF($H$2:H750,H750))</f>
        <v/>
      </c>
      <c r="J750" s="1" t="str">
        <f>IF(D750="","",VLOOKUP(D750,ENTRANTS!$A$1:$H$1000,4,0))</f>
        <v/>
      </c>
      <c r="K750" s="1" t="str">
        <f>IF(D750="","",COUNTIF($J$2:J750,J750))</f>
        <v/>
      </c>
      <c r="L750" t="str">
        <f>IF(D750="","",VLOOKUP(D750,ENTRANTS!$A$1:$H$1000,6,0))</f>
        <v/>
      </c>
      <c r="M750" s="99" t="str">
        <f t="shared" si="116"/>
        <v/>
      </c>
      <c r="N750" s="38"/>
      <c r="O750" s="5" t="str">
        <f t="shared" si="117"/>
        <v/>
      </c>
      <c r="P750" s="6" t="str">
        <f>IF(D750="","",COUNTIF($O$2:O750,O750))</f>
        <v/>
      </c>
      <c r="Q750" s="7" t="str">
        <f t="shared" si="120"/>
        <v/>
      </c>
      <c r="R750" s="42" t="str">
        <f>IF(AND(P750=4,H750="M",NOT(L750="Unattached")),SUMIF(O$2:O750,O750,I$2:I750),"")</f>
        <v/>
      </c>
      <c r="S750" s="7" t="str">
        <f t="shared" si="121"/>
        <v/>
      </c>
      <c r="T750" s="42" t="str">
        <f>IF(AND(P750=3,H750="F",NOT(L750="Unattached")),SUMIF(O$2:O750,O750,I$2:I750),"")</f>
        <v/>
      </c>
      <c r="U750" s="8" t="str">
        <f t="shared" si="114"/>
        <v/>
      </c>
      <c r="V750" s="8" t="str">
        <f t="shared" si="118"/>
        <v/>
      </c>
      <c r="W750" s="40" t="str">
        <f t="shared" si="115"/>
        <v xml:space="preserve"> </v>
      </c>
      <c r="X750" s="40" t="str">
        <f>IF(H750="M",IF(P750&lt;&gt;4,"",VLOOKUP(CONCATENATE(O750," ",(P750-3)),$W$2:AA750,5,0)),IF(P750&lt;&gt;3,"",VLOOKUP(CONCATENATE(O750," ",(P750-2)),$W$2:AA750,5,0)))</f>
        <v/>
      </c>
      <c r="Y750" s="40" t="str">
        <f>IF(H750="M",IF(P750&lt;&gt;4,"",VLOOKUP(CONCATENATE(O750," ",(P750-2)),$W$2:AA750,5,0)),IF(P750&lt;&gt;3,"",VLOOKUP(CONCATENATE(O750," ",(P750-1)),$W$2:AA750,5,0)))</f>
        <v/>
      </c>
      <c r="Z750" s="40" t="str">
        <f>IF(H750="M",IF(P750&lt;&gt;4,"",VLOOKUP(CONCATENATE(O750," ",(P750-1)),$W$2:AA750,5,0)),IF(P750&lt;&gt;3,"",VLOOKUP(CONCATENATE(O750," ",(P750)),$W$2:AA750,5,0)))</f>
        <v/>
      </c>
      <c r="AA750" s="40" t="str">
        <f t="shared" si="119"/>
        <v/>
      </c>
    </row>
    <row r="751" spans="1:27" x14ac:dyDescent="0.3">
      <c r="A751" s="78" t="str">
        <f t="shared" si="112"/>
        <v/>
      </c>
      <c r="B751" s="78" t="str">
        <f t="shared" si="113"/>
        <v/>
      </c>
      <c r="C751" s="1">
        <v>750</v>
      </c>
      <c r="E751" s="73"/>
      <c r="F751" t="str">
        <f>IF(D751="","",VLOOKUP(D751,ENTRANTS!$A$1:$H$1000,2,0))</f>
        <v/>
      </c>
      <c r="G751" t="str">
        <f>IF(D751="","",VLOOKUP(D751,ENTRANTS!$A$1:$H$1000,3,0))</f>
        <v/>
      </c>
      <c r="H751" s="1" t="str">
        <f>IF(D751="","",LEFT(VLOOKUP(D751,ENTRANTS!$A$1:$H$1000,5,0),1))</f>
        <v/>
      </c>
      <c r="I751" s="1" t="str">
        <f>IF(D751="","",COUNTIF($H$2:H751,H751))</f>
        <v/>
      </c>
      <c r="J751" s="1" t="str">
        <f>IF(D751="","",VLOOKUP(D751,ENTRANTS!$A$1:$H$1000,4,0))</f>
        <v/>
      </c>
      <c r="K751" s="1" t="str">
        <f>IF(D751="","",COUNTIF($J$2:J751,J751))</f>
        <v/>
      </c>
      <c r="L751" t="str">
        <f>IF(D751="","",VLOOKUP(D751,ENTRANTS!$A$1:$H$1000,6,0))</f>
        <v/>
      </c>
      <c r="M751" s="99" t="str">
        <f t="shared" si="116"/>
        <v/>
      </c>
      <c r="N751" s="38"/>
      <c r="O751" s="5" t="str">
        <f t="shared" si="117"/>
        <v/>
      </c>
      <c r="P751" s="6" t="str">
        <f>IF(D751="","",COUNTIF($O$2:O751,O751))</f>
        <v/>
      </c>
      <c r="Q751" s="7" t="str">
        <f t="shared" si="120"/>
        <v/>
      </c>
      <c r="R751" s="42" t="str">
        <f>IF(AND(P751=4,H751="M",NOT(L751="Unattached")),SUMIF(O$2:O751,O751,I$2:I751),"")</f>
        <v/>
      </c>
      <c r="S751" s="7" t="str">
        <f t="shared" si="121"/>
        <v/>
      </c>
      <c r="T751" s="42" t="str">
        <f>IF(AND(P751=3,H751="F",NOT(L751="Unattached")),SUMIF(O$2:O751,O751,I$2:I751),"")</f>
        <v/>
      </c>
      <c r="U751" s="8" t="str">
        <f t="shared" si="114"/>
        <v/>
      </c>
      <c r="V751" s="8" t="str">
        <f t="shared" si="118"/>
        <v/>
      </c>
      <c r="W751" s="40" t="str">
        <f t="shared" si="115"/>
        <v xml:space="preserve"> </v>
      </c>
      <c r="X751" s="40" t="str">
        <f>IF(H751="M",IF(P751&lt;&gt;4,"",VLOOKUP(CONCATENATE(O751," ",(P751-3)),$W$2:AA751,5,0)),IF(P751&lt;&gt;3,"",VLOOKUP(CONCATENATE(O751," ",(P751-2)),$W$2:AA751,5,0)))</f>
        <v/>
      </c>
      <c r="Y751" s="40" t="str">
        <f>IF(H751="M",IF(P751&lt;&gt;4,"",VLOOKUP(CONCATENATE(O751," ",(P751-2)),$W$2:AA751,5,0)),IF(P751&lt;&gt;3,"",VLOOKUP(CONCATENATE(O751," ",(P751-1)),$W$2:AA751,5,0)))</f>
        <v/>
      </c>
      <c r="Z751" s="40" t="str">
        <f>IF(H751="M",IF(P751&lt;&gt;4,"",VLOOKUP(CONCATENATE(O751," ",(P751-1)),$W$2:AA751,5,0)),IF(P751&lt;&gt;3,"",VLOOKUP(CONCATENATE(O751," ",(P751)),$W$2:AA751,5,0)))</f>
        <v/>
      </c>
      <c r="AA751" s="40" t="str">
        <f t="shared" si="119"/>
        <v/>
      </c>
    </row>
    <row r="752" spans="1:27" x14ac:dyDescent="0.3">
      <c r="A752" s="78" t="str">
        <f t="shared" si="112"/>
        <v/>
      </c>
      <c r="B752" s="78" t="str">
        <f t="shared" si="113"/>
        <v/>
      </c>
      <c r="C752" s="1">
        <v>751</v>
      </c>
      <c r="E752" s="73"/>
      <c r="F752" t="str">
        <f>IF(D752="","",VLOOKUP(D752,ENTRANTS!$A$1:$H$1000,2,0))</f>
        <v/>
      </c>
      <c r="G752" t="str">
        <f>IF(D752="","",VLOOKUP(D752,ENTRANTS!$A$1:$H$1000,3,0))</f>
        <v/>
      </c>
      <c r="H752" s="1" t="str">
        <f>IF(D752="","",LEFT(VLOOKUP(D752,ENTRANTS!$A$1:$H$1000,5,0),1))</f>
        <v/>
      </c>
      <c r="I752" s="1" t="str">
        <f>IF(D752="","",COUNTIF($H$2:H752,H752))</f>
        <v/>
      </c>
      <c r="J752" s="1" t="str">
        <f>IF(D752="","",VLOOKUP(D752,ENTRANTS!$A$1:$H$1000,4,0))</f>
        <v/>
      </c>
      <c r="K752" s="1" t="str">
        <f>IF(D752="","",COUNTIF($J$2:J752,J752))</f>
        <v/>
      </c>
      <c r="L752" t="str">
        <f>IF(D752="","",VLOOKUP(D752,ENTRANTS!$A$1:$H$1000,6,0))</f>
        <v/>
      </c>
      <c r="M752" s="99" t="str">
        <f t="shared" si="116"/>
        <v/>
      </c>
      <c r="N752" s="38"/>
      <c r="O752" s="5" t="str">
        <f t="shared" si="117"/>
        <v/>
      </c>
      <c r="P752" s="6" t="str">
        <f>IF(D752="","",COUNTIF($O$2:O752,O752))</f>
        <v/>
      </c>
      <c r="Q752" s="7" t="str">
        <f t="shared" si="120"/>
        <v/>
      </c>
      <c r="R752" s="42" t="str">
        <f>IF(AND(P752=4,H752="M",NOT(L752="Unattached")),SUMIF(O$2:O752,O752,I$2:I752),"")</f>
        <v/>
      </c>
      <c r="S752" s="7" t="str">
        <f t="shared" si="121"/>
        <v/>
      </c>
      <c r="T752" s="42" t="str">
        <f>IF(AND(P752=3,H752="F",NOT(L752="Unattached")),SUMIF(O$2:O752,O752,I$2:I752),"")</f>
        <v/>
      </c>
      <c r="U752" s="8" t="str">
        <f t="shared" si="114"/>
        <v/>
      </c>
      <c r="V752" s="8" t="str">
        <f t="shared" si="118"/>
        <v/>
      </c>
      <c r="W752" s="40" t="str">
        <f t="shared" si="115"/>
        <v xml:space="preserve"> </v>
      </c>
      <c r="X752" s="40" t="str">
        <f>IF(H752="M",IF(P752&lt;&gt;4,"",VLOOKUP(CONCATENATE(O752," ",(P752-3)),$W$2:AA752,5,0)),IF(P752&lt;&gt;3,"",VLOOKUP(CONCATENATE(O752," ",(P752-2)),$W$2:AA752,5,0)))</f>
        <v/>
      </c>
      <c r="Y752" s="40" t="str">
        <f>IF(H752="M",IF(P752&lt;&gt;4,"",VLOOKUP(CONCATENATE(O752," ",(P752-2)),$W$2:AA752,5,0)),IF(P752&lt;&gt;3,"",VLOOKUP(CONCATENATE(O752," ",(P752-1)),$W$2:AA752,5,0)))</f>
        <v/>
      </c>
      <c r="Z752" s="40" t="str">
        <f>IF(H752="M",IF(P752&lt;&gt;4,"",VLOOKUP(CONCATENATE(O752," ",(P752-1)),$W$2:AA752,5,0)),IF(P752&lt;&gt;3,"",VLOOKUP(CONCATENATE(O752," ",(P752)),$W$2:AA752,5,0)))</f>
        <v/>
      </c>
      <c r="AA752" s="40" t="str">
        <f t="shared" si="119"/>
        <v/>
      </c>
    </row>
    <row r="753" spans="1:27" x14ac:dyDescent="0.3">
      <c r="A753" s="78" t="str">
        <f t="shared" si="112"/>
        <v/>
      </c>
      <c r="B753" s="78" t="str">
        <f t="shared" si="113"/>
        <v/>
      </c>
      <c r="C753" s="1">
        <v>752</v>
      </c>
      <c r="E753" s="73"/>
      <c r="F753" t="str">
        <f>IF(D753="","",VLOOKUP(D753,ENTRANTS!$A$1:$H$1000,2,0))</f>
        <v/>
      </c>
      <c r="G753" t="str">
        <f>IF(D753="","",VLOOKUP(D753,ENTRANTS!$A$1:$H$1000,3,0))</f>
        <v/>
      </c>
      <c r="H753" s="1" t="str">
        <f>IF(D753="","",LEFT(VLOOKUP(D753,ENTRANTS!$A$1:$H$1000,5,0),1))</f>
        <v/>
      </c>
      <c r="I753" s="1" t="str">
        <f>IF(D753="","",COUNTIF($H$2:H753,H753))</f>
        <v/>
      </c>
      <c r="J753" s="1" t="str">
        <f>IF(D753="","",VLOOKUP(D753,ENTRANTS!$A$1:$H$1000,4,0))</f>
        <v/>
      </c>
      <c r="K753" s="1" t="str">
        <f>IF(D753="","",COUNTIF($J$2:J753,J753))</f>
        <v/>
      </c>
      <c r="L753" t="str">
        <f>IF(D753="","",VLOOKUP(D753,ENTRANTS!$A$1:$H$1000,6,0))</f>
        <v/>
      </c>
      <c r="M753" s="99" t="str">
        <f t="shared" si="116"/>
        <v/>
      </c>
      <c r="N753" s="38"/>
      <c r="O753" s="5" t="str">
        <f t="shared" si="117"/>
        <v/>
      </c>
      <c r="P753" s="6" t="str">
        <f>IF(D753="","",COUNTIF($O$2:O753,O753))</f>
        <v/>
      </c>
      <c r="Q753" s="7" t="str">
        <f t="shared" si="120"/>
        <v/>
      </c>
      <c r="R753" s="42" t="str">
        <f>IF(AND(P753=4,H753="M",NOT(L753="Unattached")),SUMIF(O$2:O753,O753,I$2:I753),"")</f>
        <v/>
      </c>
      <c r="S753" s="7" t="str">
        <f t="shared" si="121"/>
        <v/>
      </c>
      <c r="T753" s="42" t="str">
        <f>IF(AND(P753=3,H753="F",NOT(L753="Unattached")),SUMIF(O$2:O753,O753,I$2:I753),"")</f>
        <v/>
      </c>
      <c r="U753" s="8" t="str">
        <f t="shared" si="114"/>
        <v/>
      </c>
      <c r="V753" s="8" t="str">
        <f t="shared" si="118"/>
        <v/>
      </c>
      <c r="W753" s="40" t="str">
        <f t="shared" si="115"/>
        <v xml:space="preserve"> </v>
      </c>
      <c r="X753" s="40" t="str">
        <f>IF(H753="M",IF(P753&lt;&gt;4,"",VLOOKUP(CONCATENATE(O753," ",(P753-3)),$W$2:AA753,5,0)),IF(P753&lt;&gt;3,"",VLOOKUP(CONCATENATE(O753," ",(P753-2)),$W$2:AA753,5,0)))</f>
        <v/>
      </c>
      <c r="Y753" s="40" t="str">
        <f>IF(H753="M",IF(P753&lt;&gt;4,"",VLOOKUP(CONCATENATE(O753," ",(P753-2)),$W$2:AA753,5,0)),IF(P753&lt;&gt;3,"",VLOOKUP(CONCATENATE(O753," ",(P753-1)),$W$2:AA753,5,0)))</f>
        <v/>
      </c>
      <c r="Z753" s="40" t="str">
        <f>IF(H753="M",IF(P753&lt;&gt;4,"",VLOOKUP(CONCATENATE(O753," ",(P753-1)),$W$2:AA753,5,0)),IF(P753&lt;&gt;3,"",VLOOKUP(CONCATENATE(O753," ",(P753)),$W$2:AA753,5,0)))</f>
        <v/>
      </c>
      <c r="AA753" s="40" t="str">
        <f t="shared" si="119"/>
        <v/>
      </c>
    </row>
    <row r="754" spans="1:27" x14ac:dyDescent="0.3">
      <c r="A754" s="78" t="str">
        <f t="shared" si="112"/>
        <v/>
      </c>
      <c r="B754" s="78" t="str">
        <f t="shared" si="113"/>
        <v/>
      </c>
      <c r="C754" s="1">
        <v>753</v>
      </c>
      <c r="E754" s="73"/>
      <c r="F754" t="str">
        <f>IF(D754="","",VLOOKUP(D754,ENTRANTS!$A$1:$H$1000,2,0))</f>
        <v/>
      </c>
      <c r="G754" t="str">
        <f>IF(D754="","",VLOOKUP(D754,ENTRANTS!$A$1:$H$1000,3,0))</f>
        <v/>
      </c>
      <c r="H754" s="1" t="str">
        <f>IF(D754="","",LEFT(VLOOKUP(D754,ENTRANTS!$A$1:$H$1000,5,0),1))</f>
        <v/>
      </c>
      <c r="I754" s="1" t="str">
        <f>IF(D754="","",COUNTIF($H$2:H754,H754))</f>
        <v/>
      </c>
      <c r="J754" s="1" t="str">
        <f>IF(D754="","",VLOOKUP(D754,ENTRANTS!$A$1:$H$1000,4,0))</f>
        <v/>
      </c>
      <c r="K754" s="1" t="str">
        <f>IF(D754="","",COUNTIF($J$2:J754,J754))</f>
        <v/>
      </c>
      <c r="L754" t="str">
        <f>IF(D754="","",VLOOKUP(D754,ENTRANTS!$A$1:$H$1000,6,0))</f>
        <v/>
      </c>
      <c r="M754" s="99" t="str">
        <f t="shared" si="116"/>
        <v/>
      </c>
      <c r="N754" s="38"/>
      <c r="O754" s="5" t="str">
        <f t="shared" si="117"/>
        <v/>
      </c>
      <c r="P754" s="6" t="str">
        <f>IF(D754="","",COUNTIF($O$2:O754,O754))</f>
        <v/>
      </c>
      <c r="Q754" s="7" t="str">
        <f t="shared" si="120"/>
        <v/>
      </c>
      <c r="R754" s="42" t="str">
        <f>IF(AND(P754=4,H754="M",NOT(L754="Unattached")),SUMIF(O$2:O754,O754,I$2:I754),"")</f>
        <v/>
      </c>
      <c r="S754" s="7" t="str">
        <f t="shared" si="121"/>
        <v/>
      </c>
      <c r="T754" s="42" t="str">
        <f>IF(AND(P754=3,H754="F",NOT(L754="Unattached")),SUMIF(O$2:O754,O754,I$2:I754),"")</f>
        <v/>
      </c>
      <c r="U754" s="8" t="str">
        <f t="shared" si="114"/>
        <v/>
      </c>
      <c r="V754" s="8" t="str">
        <f t="shared" si="118"/>
        <v/>
      </c>
      <c r="W754" s="40" t="str">
        <f t="shared" si="115"/>
        <v xml:space="preserve"> </v>
      </c>
      <c r="X754" s="40" t="str">
        <f>IF(H754="M",IF(P754&lt;&gt;4,"",VLOOKUP(CONCATENATE(O754," ",(P754-3)),$W$2:AA754,5,0)),IF(P754&lt;&gt;3,"",VLOOKUP(CONCATENATE(O754," ",(P754-2)),$W$2:AA754,5,0)))</f>
        <v/>
      </c>
      <c r="Y754" s="40" t="str">
        <f>IF(H754="M",IF(P754&lt;&gt;4,"",VLOOKUP(CONCATENATE(O754," ",(P754-2)),$W$2:AA754,5,0)),IF(P754&lt;&gt;3,"",VLOOKUP(CONCATENATE(O754," ",(P754-1)),$W$2:AA754,5,0)))</f>
        <v/>
      </c>
      <c r="Z754" s="40" t="str">
        <f>IF(H754="M",IF(P754&lt;&gt;4,"",VLOOKUP(CONCATENATE(O754," ",(P754-1)),$W$2:AA754,5,0)),IF(P754&lt;&gt;3,"",VLOOKUP(CONCATENATE(O754," ",(P754)),$W$2:AA754,5,0)))</f>
        <v/>
      </c>
      <c r="AA754" s="40" t="str">
        <f t="shared" si="119"/>
        <v/>
      </c>
    </row>
    <row r="755" spans="1:27" x14ac:dyDescent="0.3">
      <c r="A755" s="78" t="str">
        <f t="shared" si="112"/>
        <v/>
      </c>
      <c r="B755" s="78" t="str">
        <f t="shared" si="113"/>
        <v/>
      </c>
      <c r="C755" s="1">
        <v>754</v>
      </c>
      <c r="E755" s="73"/>
      <c r="F755" t="str">
        <f>IF(D755="","",VLOOKUP(D755,ENTRANTS!$A$1:$H$1000,2,0))</f>
        <v/>
      </c>
      <c r="G755" t="str">
        <f>IF(D755="","",VLOOKUP(D755,ENTRANTS!$A$1:$H$1000,3,0))</f>
        <v/>
      </c>
      <c r="H755" s="1" t="str">
        <f>IF(D755="","",LEFT(VLOOKUP(D755,ENTRANTS!$A$1:$H$1000,5,0),1))</f>
        <v/>
      </c>
      <c r="I755" s="1" t="str">
        <f>IF(D755="","",COUNTIF($H$2:H755,H755))</f>
        <v/>
      </c>
      <c r="J755" s="1" t="str">
        <f>IF(D755="","",VLOOKUP(D755,ENTRANTS!$A$1:$H$1000,4,0))</f>
        <v/>
      </c>
      <c r="K755" s="1" t="str">
        <f>IF(D755="","",COUNTIF($J$2:J755,J755))</f>
        <v/>
      </c>
      <c r="L755" t="str">
        <f>IF(D755="","",VLOOKUP(D755,ENTRANTS!$A$1:$H$1000,6,0))</f>
        <v/>
      </c>
      <c r="M755" s="99" t="str">
        <f t="shared" si="116"/>
        <v/>
      </c>
      <c r="N755" s="38"/>
      <c r="O755" s="5" t="str">
        <f t="shared" si="117"/>
        <v/>
      </c>
      <c r="P755" s="6" t="str">
        <f>IF(D755="","",COUNTIF($O$2:O755,O755))</f>
        <v/>
      </c>
      <c r="Q755" s="7" t="str">
        <f t="shared" si="120"/>
        <v/>
      </c>
      <c r="R755" s="42" t="str">
        <f>IF(AND(P755=4,H755="M",NOT(L755="Unattached")),SUMIF(O$2:O755,O755,I$2:I755),"")</f>
        <v/>
      </c>
      <c r="S755" s="7" t="str">
        <f t="shared" si="121"/>
        <v/>
      </c>
      <c r="T755" s="42" t="str">
        <f>IF(AND(P755=3,H755="F",NOT(L755="Unattached")),SUMIF(O$2:O755,O755,I$2:I755),"")</f>
        <v/>
      </c>
      <c r="U755" s="8" t="str">
        <f t="shared" si="114"/>
        <v/>
      </c>
      <c r="V755" s="8" t="str">
        <f t="shared" si="118"/>
        <v/>
      </c>
      <c r="W755" s="40" t="str">
        <f t="shared" si="115"/>
        <v xml:space="preserve"> </v>
      </c>
      <c r="X755" s="40" t="str">
        <f>IF(H755="M",IF(P755&lt;&gt;4,"",VLOOKUP(CONCATENATE(O755," ",(P755-3)),$W$2:AA755,5,0)),IF(P755&lt;&gt;3,"",VLOOKUP(CONCATENATE(O755," ",(P755-2)),$W$2:AA755,5,0)))</f>
        <v/>
      </c>
      <c r="Y755" s="40" t="str">
        <f>IF(H755="M",IF(P755&lt;&gt;4,"",VLOOKUP(CONCATENATE(O755," ",(P755-2)),$W$2:AA755,5,0)),IF(P755&lt;&gt;3,"",VLOOKUP(CONCATENATE(O755," ",(P755-1)),$W$2:AA755,5,0)))</f>
        <v/>
      </c>
      <c r="Z755" s="40" t="str">
        <f>IF(H755="M",IF(P755&lt;&gt;4,"",VLOOKUP(CONCATENATE(O755," ",(P755-1)),$W$2:AA755,5,0)),IF(P755&lt;&gt;3,"",VLOOKUP(CONCATENATE(O755," ",(P755)),$W$2:AA755,5,0)))</f>
        <v/>
      </c>
      <c r="AA755" s="40" t="str">
        <f t="shared" si="119"/>
        <v/>
      </c>
    </row>
    <row r="756" spans="1:27" x14ac:dyDescent="0.3">
      <c r="A756" s="78" t="str">
        <f t="shared" si="112"/>
        <v/>
      </c>
      <c r="B756" s="78" t="str">
        <f t="shared" si="113"/>
        <v/>
      </c>
      <c r="C756" s="1">
        <v>755</v>
      </c>
      <c r="E756" s="73"/>
      <c r="F756" t="str">
        <f>IF(D756="","",VLOOKUP(D756,ENTRANTS!$A$1:$H$1000,2,0))</f>
        <v/>
      </c>
      <c r="G756" t="str">
        <f>IF(D756="","",VLOOKUP(D756,ENTRANTS!$A$1:$H$1000,3,0))</f>
        <v/>
      </c>
      <c r="H756" s="1" t="str">
        <f>IF(D756="","",LEFT(VLOOKUP(D756,ENTRANTS!$A$1:$H$1000,5,0),1))</f>
        <v/>
      </c>
      <c r="I756" s="1" t="str">
        <f>IF(D756="","",COUNTIF($H$2:H756,H756))</f>
        <v/>
      </c>
      <c r="J756" s="1" t="str">
        <f>IF(D756="","",VLOOKUP(D756,ENTRANTS!$A$1:$H$1000,4,0))</f>
        <v/>
      </c>
      <c r="K756" s="1" t="str">
        <f>IF(D756="","",COUNTIF($J$2:J756,J756))</f>
        <v/>
      </c>
      <c r="L756" t="str">
        <f>IF(D756="","",VLOOKUP(D756,ENTRANTS!$A$1:$H$1000,6,0))</f>
        <v/>
      </c>
      <c r="M756" s="99" t="str">
        <f t="shared" si="116"/>
        <v/>
      </c>
      <c r="N756" s="38"/>
      <c r="O756" s="5" t="str">
        <f t="shared" si="117"/>
        <v/>
      </c>
      <c r="P756" s="6" t="str">
        <f>IF(D756="","",COUNTIF($O$2:O756,O756))</f>
        <v/>
      </c>
      <c r="Q756" s="7" t="str">
        <f t="shared" si="120"/>
        <v/>
      </c>
      <c r="R756" s="42" t="str">
        <f>IF(AND(P756=4,H756="M",NOT(L756="Unattached")),SUMIF(O$2:O756,O756,I$2:I756),"")</f>
        <v/>
      </c>
      <c r="S756" s="7" t="str">
        <f t="shared" si="121"/>
        <v/>
      </c>
      <c r="T756" s="42" t="str">
        <f>IF(AND(P756=3,H756="F",NOT(L756="Unattached")),SUMIF(O$2:O756,O756,I$2:I756),"")</f>
        <v/>
      </c>
      <c r="U756" s="8" t="str">
        <f t="shared" si="114"/>
        <v/>
      </c>
      <c r="V756" s="8" t="str">
        <f t="shared" si="118"/>
        <v/>
      </c>
      <c r="W756" s="40" t="str">
        <f t="shared" si="115"/>
        <v xml:space="preserve"> </v>
      </c>
      <c r="X756" s="40" t="str">
        <f>IF(H756="M",IF(P756&lt;&gt;4,"",VLOOKUP(CONCATENATE(O756," ",(P756-3)),$W$2:AA756,5,0)),IF(P756&lt;&gt;3,"",VLOOKUP(CONCATENATE(O756," ",(P756-2)),$W$2:AA756,5,0)))</f>
        <v/>
      </c>
      <c r="Y756" s="40" t="str">
        <f>IF(H756="M",IF(P756&lt;&gt;4,"",VLOOKUP(CONCATENATE(O756," ",(P756-2)),$W$2:AA756,5,0)),IF(P756&lt;&gt;3,"",VLOOKUP(CONCATENATE(O756," ",(P756-1)),$W$2:AA756,5,0)))</f>
        <v/>
      </c>
      <c r="Z756" s="40" t="str">
        <f>IF(H756="M",IF(P756&lt;&gt;4,"",VLOOKUP(CONCATENATE(O756," ",(P756-1)),$W$2:AA756,5,0)),IF(P756&lt;&gt;3,"",VLOOKUP(CONCATENATE(O756," ",(P756)),$W$2:AA756,5,0)))</f>
        <v/>
      </c>
      <c r="AA756" s="40" t="str">
        <f t="shared" si="119"/>
        <v/>
      </c>
    </row>
    <row r="757" spans="1:27" x14ac:dyDescent="0.3">
      <c r="A757" s="78" t="str">
        <f t="shared" si="112"/>
        <v/>
      </c>
      <c r="B757" s="78" t="str">
        <f t="shared" si="113"/>
        <v/>
      </c>
      <c r="C757" s="1">
        <v>756</v>
      </c>
      <c r="E757" s="73"/>
      <c r="F757" t="str">
        <f>IF(D757="","",VLOOKUP(D757,ENTRANTS!$A$1:$H$1000,2,0))</f>
        <v/>
      </c>
      <c r="G757" t="str">
        <f>IF(D757="","",VLOOKUP(D757,ENTRANTS!$A$1:$H$1000,3,0))</f>
        <v/>
      </c>
      <c r="H757" s="1" t="str">
        <f>IF(D757="","",LEFT(VLOOKUP(D757,ENTRANTS!$A$1:$H$1000,5,0),1))</f>
        <v/>
      </c>
      <c r="I757" s="1" t="str">
        <f>IF(D757="","",COUNTIF($H$2:H757,H757))</f>
        <v/>
      </c>
      <c r="J757" s="1" t="str">
        <f>IF(D757="","",VLOOKUP(D757,ENTRANTS!$A$1:$H$1000,4,0))</f>
        <v/>
      </c>
      <c r="K757" s="1" t="str">
        <f>IF(D757="","",COUNTIF($J$2:J757,J757))</f>
        <v/>
      </c>
      <c r="L757" t="str">
        <f>IF(D757="","",VLOOKUP(D757,ENTRANTS!$A$1:$H$1000,6,0))</f>
        <v/>
      </c>
      <c r="M757" s="99" t="str">
        <f t="shared" si="116"/>
        <v/>
      </c>
      <c r="N757" s="38"/>
      <c r="O757" s="5" t="str">
        <f t="shared" si="117"/>
        <v/>
      </c>
      <c r="P757" s="6" t="str">
        <f>IF(D757="","",COUNTIF($O$2:O757,O757))</f>
        <v/>
      </c>
      <c r="Q757" s="7" t="str">
        <f t="shared" si="120"/>
        <v/>
      </c>
      <c r="R757" s="42" t="str">
        <f>IF(AND(P757=4,H757="M",NOT(L757="Unattached")),SUMIF(O$2:O757,O757,I$2:I757),"")</f>
        <v/>
      </c>
      <c r="S757" s="7" t="str">
        <f t="shared" si="121"/>
        <v/>
      </c>
      <c r="T757" s="42" t="str">
        <f>IF(AND(P757=3,H757="F",NOT(L757="Unattached")),SUMIF(O$2:O757,O757,I$2:I757),"")</f>
        <v/>
      </c>
      <c r="U757" s="8" t="str">
        <f t="shared" si="114"/>
        <v/>
      </c>
      <c r="V757" s="8" t="str">
        <f t="shared" si="118"/>
        <v/>
      </c>
      <c r="W757" s="40" t="str">
        <f t="shared" si="115"/>
        <v xml:space="preserve"> </v>
      </c>
      <c r="X757" s="40" t="str">
        <f>IF(H757="M",IF(P757&lt;&gt;4,"",VLOOKUP(CONCATENATE(O757," ",(P757-3)),$W$2:AA757,5,0)),IF(P757&lt;&gt;3,"",VLOOKUP(CONCATENATE(O757," ",(P757-2)),$W$2:AA757,5,0)))</f>
        <v/>
      </c>
      <c r="Y757" s="40" t="str">
        <f>IF(H757="M",IF(P757&lt;&gt;4,"",VLOOKUP(CONCATENATE(O757," ",(P757-2)),$W$2:AA757,5,0)),IF(P757&lt;&gt;3,"",VLOOKUP(CONCATENATE(O757," ",(P757-1)),$W$2:AA757,5,0)))</f>
        <v/>
      </c>
      <c r="Z757" s="40" t="str">
        <f>IF(H757="M",IF(P757&lt;&gt;4,"",VLOOKUP(CONCATENATE(O757," ",(P757-1)),$W$2:AA757,5,0)),IF(P757&lt;&gt;3,"",VLOOKUP(CONCATENATE(O757," ",(P757)),$W$2:AA757,5,0)))</f>
        <v/>
      </c>
      <c r="AA757" s="40" t="str">
        <f t="shared" si="119"/>
        <v/>
      </c>
    </row>
    <row r="758" spans="1:27" x14ac:dyDescent="0.3">
      <c r="A758" s="78" t="str">
        <f t="shared" si="112"/>
        <v/>
      </c>
      <c r="B758" s="78" t="str">
        <f t="shared" si="113"/>
        <v/>
      </c>
      <c r="C758" s="1">
        <v>757</v>
      </c>
      <c r="E758" s="73"/>
      <c r="F758" t="str">
        <f>IF(D758="","",VLOOKUP(D758,ENTRANTS!$A$1:$H$1000,2,0))</f>
        <v/>
      </c>
      <c r="G758" t="str">
        <f>IF(D758="","",VLOOKUP(D758,ENTRANTS!$A$1:$H$1000,3,0))</f>
        <v/>
      </c>
      <c r="H758" s="1" t="str">
        <f>IF(D758="","",LEFT(VLOOKUP(D758,ENTRANTS!$A$1:$H$1000,5,0),1))</f>
        <v/>
      </c>
      <c r="I758" s="1" t="str">
        <f>IF(D758="","",COUNTIF($H$2:H758,H758))</f>
        <v/>
      </c>
      <c r="J758" s="1" t="str">
        <f>IF(D758="","",VLOOKUP(D758,ENTRANTS!$A$1:$H$1000,4,0))</f>
        <v/>
      </c>
      <c r="K758" s="1" t="str">
        <f>IF(D758="","",COUNTIF($J$2:J758,J758))</f>
        <v/>
      </c>
      <c r="L758" t="str">
        <f>IF(D758="","",VLOOKUP(D758,ENTRANTS!$A$1:$H$1000,6,0))</f>
        <v/>
      </c>
      <c r="M758" s="99" t="str">
        <f t="shared" si="116"/>
        <v/>
      </c>
      <c r="N758" s="38"/>
      <c r="O758" s="5" t="str">
        <f t="shared" si="117"/>
        <v/>
      </c>
      <c r="P758" s="6" t="str">
        <f>IF(D758="","",COUNTIF($O$2:O758,O758))</f>
        <v/>
      </c>
      <c r="Q758" s="7" t="str">
        <f t="shared" si="120"/>
        <v/>
      </c>
      <c r="R758" s="42" t="str">
        <f>IF(AND(P758=4,H758="M",NOT(L758="Unattached")),SUMIF(O$2:O758,O758,I$2:I758),"")</f>
        <v/>
      </c>
      <c r="S758" s="7" t="str">
        <f t="shared" si="121"/>
        <v/>
      </c>
      <c r="T758" s="42" t="str">
        <f>IF(AND(P758=3,H758="F",NOT(L758="Unattached")),SUMIF(O$2:O758,O758,I$2:I758),"")</f>
        <v/>
      </c>
      <c r="U758" s="8" t="str">
        <f t="shared" si="114"/>
        <v/>
      </c>
      <c r="V758" s="8" t="str">
        <f t="shared" si="118"/>
        <v/>
      </c>
      <c r="W758" s="40" t="str">
        <f t="shared" si="115"/>
        <v xml:space="preserve"> </v>
      </c>
      <c r="X758" s="40" t="str">
        <f>IF(H758="M",IF(P758&lt;&gt;4,"",VLOOKUP(CONCATENATE(O758," ",(P758-3)),$W$2:AA758,5,0)),IF(P758&lt;&gt;3,"",VLOOKUP(CONCATENATE(O758," ",(P758-2)),$W$2:AA758,5,0)))</f>
        <v/>
      </c>
      <c r="Y758" s="40" t="str">
        <f>IF(H758="M",IF(P758&lt;&gt;4,"",VLOOKUP(CONCATENATE(O758," ",(P758-2)),$W$2:AA758,5,0)),IF(P758&lt;&gt;3,"",VLOOKUP(CONCATENATE(O758," ",(P758-1)),$W$2:AA758,5,0)))</f>
        <v/>
      </c>
      <c r="Z758" s="40" t="str">
        <f>IF(H758="M",IF(P758&lt;&gt;4,"",VLOOKUP(CONCATENATE(O758," ",(P758-1)),$W$2:AA758,5,0)),IF(P758&lt;&gt;3,"",VLOOKUP(CONCATENATE(O758," ",(P758)),$W$2:AA758,5,0)))</f>
        <v/>
      </c>
      <c r="AA758" s="40" t="str">
        <f t="shared" si="119"/>
        <v/>
      </c>
    </row>
    <row r="759" spans="1:27" x14ac:dyDescent="0.3">
      <c r="A759" s="78" t="str">
        <f t="shared" si="112"/>
        <v/>
      </c>
      <c r="B759" s="78" t="str">
        <f t="shared" si="113"/>
        <v/>
      </c>
      <c r="C759" s="1">
        <v>758</v>
      </c>
      <c r="E759" s="73"/>
      <c r="F759" t="str">
        <f>IF(D759="","",VLOOKUP(D759,ENTRANTS!$A$1:$H$1000,2,0))</f>
        <v/>
      </c>
      <c r="G759" t="str">
        <f>IF(D759="","",VLOOKUP(D759,ENTRANTS!$A$1:$H$1000,3,0))</f>
        <v/>
      </c>
      <c r="H759" s="1" t="str">
        <f>IF(D759="","",LEFT(VLOOKUP(D759,ENTRANTS!$A$1:$H$1000,5,0),1))</f>
        <v/>
      </c>
      <c r="I759" s="1" t="str">
        <f>IF(D759="","",COUNTIF($H$2:H759,H759))</f>
        <v/>
      </c>
      <c r="J759" s="1" t="str">
        <f>IF(D759="","",VLOOKUP(D759,ENTRANTS!$A$1:$H$1000,4,0))</f>
        <v/>
      </c>
      <c r="K759" s="1" t="str">
        <f>IF(D759="","",COUNTIF($J$2:J759,J759))</f>
        <v/>
      </c>
      <c r="L759" t="str">
        <f>IF(D759="","",VLOOKUP(D759,ENTRANTS!$A$1:$H$1000,6,0))</f>
        <v/>
      </c>
      <c r="M759" s="99" t="str">
        <f t="shared" si="116"/>
        <v/>
      </c>
      <c r="N759" s="38"/>
      <c r="O759" s="5" t="str">
        <f t="shared" si="117"/>
        <v/>
      </c>
      <c r="P759" s="6" t="str">
        <f>IF(D759="","",COUNTIF($O$2:O759,O759))</f>
        <v/>
      </c>
      <c r="Q759" s="7" t="str">
        <f t="shared" si="120"/>
        <v/>
      </c>
      <c r="R759" s="42" t="str">
        <f>IF(AND(P759=4,H759="M",NOT(L759="Unattached")),SUMIF(O$2:O759,O759,I$2:I759),"")</f>
        <v/>
      </c>
      <c r="S759" s="7" t="str">
        <f t="shared" si="121"/>
        <v/>
      </c>
      <c r="T759" s="42" t="str">
        <f>IF(AND(P759=3,H759="F",NOT(L759="Unattached")),SUMIF(O$2:O759,O759,I$2:I759),"")</f>
        <v/>
      </c>
      <c r="U759" s="8" t="str">
        <f t="shared" si="114"/>
        <v/>
      </c>
      <c r="V759" s="8" t="str">
        <f t="shared" si="118"/>
        <v/>
      </c>
      <c r="W759" s="40" t="str">
        <f t="shared" si="115"/>
        <v xml:space="preserve"> </v>
      </c>
      <c r="X759" s="40" t="str">
        <f>IF(H759="M",IF(P759&lt;&gt;4,"",VLOOKUP(CONCATENATE(O759," ",(P759-3)),$W$2:AA759,5,0)),IF(P759&lt;&gt;3,"",VLOOKUP(CONCATENATE(O759," ",(P759-2)),$W$2:AA759,5,0)))</f>
        <v/>
      </c>
      <c r="Y759" s="40" t="str">
        <f>IF(H759="M",IF(P759&lt;&gt;4,"",VLOOKUP(CONCATENATE(O759," ",(P759-2)),$W$2:AA759,5,0)),IF(P759&lt;&gt;3,"",VLOOKUP(CONCATENATE(O759," ",(P759-1)),$W$2:AA759,5,0)))</f>
        <v/>
      </c>
      <c r="Z759" s="40" t="str">
        <f>IF(H759="M",IF(P759&lt;&gt;4,"",VLOOKUP(CONCATENATE(O759," ",(P759-1)),$W$2:AA759,5,0)),IF(P759&lt;&gt;3,"",VLOOKUP(CONCATENATE(O759," ",(P759)),$W$2:AA759,5,0)))</f>
        <v/>
      </c>
      <c r="AA759" s="40" t="str">
        <f t="shared" si="119"/>
        <v/>
      </c>
    </row>
    <row r="760" spans="1:27" x14ac:dyDescent="0.3">
      <c r="A760" s="78" t="str">
        <f t="shared" si="112"/>
        <v/>
      </c>
      <c r="B760" s="78" t="str">
        <f t="shared" si="113"/>
        <v/>
      </c>
      <c r="C760" s="1">
        <v>759</v>
      </c>
      <c r="E760" s="73"/>
      <c r="F760" t="str">
        <f>IF(D760="","",VLOOKUP(D760,ENTRANTS!$A$1:$H$1000,2,0))</f>
        <v/>
      </c>
      <c r="G760" t="str">
        <f>IF(D760="","",VLOOKUP(D760,ENTRANTS!$A$1:$H$1000,3,0))</f>
        <v/>
      </c>
      <c r="H760" s="1" t="str">
        <f>IF(D760="","",LEFT(VLOOKUP(D760,ENTRANTS!$A$1:$H$1000,5,0),1))</f>
        <v/>
      </c>
      <c r="I760" s="1" t="str">
        <f>IF(D760="","",COUNTIF($H$2:H760,H760))</f>
        <v/>
      </c>
      <c r="J760" s="1" t="str">
        <f>IF(D760="","",VLOOKUP(D760,ENTRANTS!$A$1:$H$1000,4,0))</f>
        <v/>
      </c>
      <c r="K760" s="1" t="str">
        <f>IF(D760="","",COUNTIF($J$2:J760,J760))</f>
        <v/>
      </c>
      <c r="L760" t="str">
        <f>IF(D760="","",VLOOKUP(D760,ENTRANTS!$A$1:$H$1000,6,0))</f>
        <v/>
      </c>
      <c r="M760" s="99" t="str">
        <f t="shared" si="116"/>
        <v/>
      </c>
      <c r="N760" s="38"/>
      <c r="O760" s="5" t="str">
        <f t="shared" si="117"/>
        <v/>
      </c>
      <c r="P760" s="6" t="str">
        <f>IF(D760="","",COUNTIF($O$2:O760,O760))</f>
        <v/>
      </c>
      <c r="Q760" s="7" t="str">
        <f t="shared" si="120"/>
        <v/>
      </c>
      <c r="R760" s="42" t="str">
        <f>IF(AND(P760=4,H760="M",NOT(L760="Unattached")),SUMIF(O$2:O760,O760,I$2:I760),"")</f>
        <v/>
      </c>
      <c r="S760" s="7" t="str">
        <f t="shared" si="121"/>
        <v/>
      </c>
      <c r="T760" s="42" t="str">
        <f>IF(AND(P760=3,H760="F",NOT(L760="Unattached")),SUMIF(O$2:O760,O760,I$2:I760),"")</f>
        <v/>
      </c>
      <c r="U760" s="8" t="str">
        <f t="shared" si="114"/>
        <v/>
      </c>
      <c r="V760" s="8" t="str">
        <f t="shared" si="118"/>
        <v/>
      </c>
      <c r="W760" s="40" t="str">
        <f t="shared" si="115"/>
        <v xml:space="preserve"> </v>
      </c>
      <c r="X760" s="40" t="str">
        <f>IF(H760="M",IF(P760&lt;&gt;4,"",VLOOKUP(CONCATENATE(O760," ",(P760-3)),$W$2:AA760,5,0)),IF(P760&lt;&gt;3,"",VLOOKUP(CONCATENATE(O760," ",(P760-2)),$W$2:AA760,5,0)))</f>
        <v/>
      </c>
      <c r="Y760" s="40" t="str">
        <f>IF(H760="M",IF(P760&lt;&gt;4,"",VLOOKUP(CONCATENATE(O760," ",(P760-2)),$W$2:AA760,5,0)),IF(P760&lt;&gt;3,"",VLOOKUP(CONCATENATE(O760," ",(P760-1)),$W$2:AA760,5,0)))</f>
        <v/>
      </c>
      <c r="Z760" s="40" t="str">
        <f>IF(H760="M",IF(P760&lt;&gt;4,"",VLOOKUP(CONCATENATE(O760," ",(P760-1)),$W$2:AA760,5,0)),IF(P760&lt;&gt;3,"",VLOOKUP(CONCATENATE(O760," ",(P760)),$W$2:AA760,5,0)))</f>
        <v/>
      </c>
      <c r="AA760" s="40" t="str">
        <f t="shared" si="119"/>
        <v/>
      </c>
    </row>
    <row r="761" spans="1:27" x14ac:dyDescent="0.3">
      <c r="A761" s="78" t="str">
        <f t="shared" si="112"/>
        <v/>
      </c>
      <c r="B761" s="78" t="str">
        <f t="shared" si="113"/>
        <v/>
      </c>
      <c r="C761" s="1">
        <v>760</v>
      </c>
      <c r="E761" s="73"/>
      <c r="F761" t="str">
        <f>IF(D761="","",VLOOKUP(D761,ENTRANTS!$A$1:$H$1000,2,0))</f>
        <v/>
      </c>
      <c r="G761" t="str">
        <f>IF(D761="","",VLOOKUP(D761,ENTRANTS!$A$1:$H$1000,3,0))</f>
        <v/>
      </c>
      <c r="H761" s="1" t="str">
        <f>IF(D761="","",LEFT(VLOOKUP(D761,ENTRANTS!$A$1:$H$1000,5,0),1))</f>
        <v/>
      </c>
      <c r="I761" s="1" t="str">
        <f>IF(D761="","",COUNTIF($H$2:H761,H761))</f>
        <v/>
      </c>
      <c r="J761" s="1" t="str">
        <f>IF(D761="","",VLOOKUP(D761,ENTRANTS!$A$1:$H$1000,4,0))</f>
        <v/>
      </c>
      <c r="K761" s="1" t="str">
        <f>IF(D761="","",COUNTIF($J$2:J761,J761))</f>
        <v/>
      </c>
      <c r="L761" t="str">
        <f>IF(D761="","",VLOOKUP(D761,ENTRANTS!$A$1:$H$1000,6,0))</f>
        <v/>
      </c>
      <c r="M761" s="99" t="str">
        <f t="shared" si="116"/>
        <v/>
      </c>
      <c r="N761" s="38"/>
      <c r="O761" s="5" t="str">
        <f t="shared" si="117"/>
        <v/>
      </c>
      <c r="P761" s="6" t="str">
        <f>IF(D761="","",COUNTIF($O$2:O761,O761))</f>
        <v/>
      </c>
      <c r="Q761" s="7" t="str">
        <f t="shared" si="120"/>
        <v/>
      </c>
      <c r="R761" s="42" t="str">
        <f>IF(AND(P761=4,H761="M",NOT(L761="Unattached")),SUMIF(O$2:O761,O761,I$2:I761),"")</f>
        <v/>
      </c>
      <c r="S761" s="7" t="str">
        <f t="shared" si="121"/>
        <v/>
      </c>
      <c r="T761" s="42" t="str">
        <f>IF(AND(P761=3,H761="F",NOT(L761="Unattached")),SUMIF(O$2:O761,O761,I$2:I761),"")</f>
        <v/>
      </c>
      <c r="U761" s="8" t="str">
        <f t="shared" si="114"/>
        <v/>
      </c>
      <c r="V761" s="8" t="str">
        <f t="shared" si="118"/>
        <v/>
      </c>
      <c r="W761" s="40" t="str">
        <f t="shared" si="115"/>
        <v xml:space="preserve"> </v>
      </c>
      <c r="X761" s="40" t="str">
        <f>IF(H761="M",IF(P761&lt;&gt;4,"",VLOOKUP(CONCATENATE(O761," ",(P761-3)),$W$2:AA761,5,0)),IF(P761&lt;&gt;3,"",VLOOKUP(CONCATENATE(O761," ",(P761-2)),$W$2:AA761,5,0)))</f>
        <v/>
      </c>
      <c r="Y761" s="40" t="str">
        <f>IF(H761="M",IF(P761&lt;&gt;4,"",VLOOKUP(CONCATENATE(O761," ",(P761-2)),$W$2:AA761,5,0)),IF(P761&lt;&gt;3,"",VLOOKUP(CONCATENATE(O761," ",(P761-1)),$W$2:AA761,5,0)))</f>
        <v/>
      </c>
      <c r="Z761" s="40" t="str">
        <f>IF(H761="M",IF(P761&lt;&gt;4,"",VLOOKUP(CONCATENATE(O761," ",(P761-1)),$W$2:AA761,5,0)),IF(P761&lt;&gt;3,"",VLOOKUP(CONCATENATE(O761," ",(P761)),$W$2:AA761,5,0)))</f>
        <v/>
      </c>
      <c r="AA761" s="40" t="str">
        <f t="shared" si="119"/>
        <v/>
      </c>
    </row>
    <row r="762" spans="1:27" x14ac:dyDescent="0.3">
      <c r="A762" s="78" t="str">
        <f t="shared" si="112"/>
        <v/>
      </c>
      <c r="B762" s="78" t="str">
        <f t="shared" si="113"/>
        <v/>
      </c>
      <c r="C762" s="1">
        <v>761</v>
      </c>
      <c r="E762" s="73"/>
      <c r="F762" t="str">
        <f>IF(D762="","",VLOOKUP(D762,ENTRANTS!$A$1:$H$1000,2,0))</f>
        <v/>
      </c>
      <c r="G762" t="str">
        <f>IF(D762="","",VLOOKUP(D762,ENTRANTS!$A$1:$H$1000,3,0))</f>
        <v/>
      </c>
      <c r="H762" s="1" t="str">
        <f>IF(D762="","",LEFT(VLOOKUP(D762,ENTRANTS!$A$1:$H$1000,5,0),1))</f>
        <v/>
      </c>
      <c r="I762" s="1" t="str">
        <f>IF(D762="","",COUNTIF($H$2:H762,H762))</f>
        <v/>
      </c>
      <c r="J762" s="1" t="str">
        <f>IF(D762="","",VLOOKUP(D762,ENTRANTS!$A$1:$H$1000,4,0))</f>
        <v/>
      </c>
      <c r="K762" s="1" t="str">
        <f>IF(D762="","",COUNTIF($J$2:J762,J762))</f>
        <v/>
      </c>
      <c r="L762" t="str">
        <f>IF(D762="","",VLOOKUP(D762,ENTRANTS!$A$1:$H$1000,6,0))</f>
        <v/>
      </c>
      <c r="M762" s="99" t="str">
        <f t="shared" si="116"/>
        <v/>
      </c>
      <c r="N762" s="38"/>
      <c r="O762" s="5" t="str">
        <f t="shared" si="117"/>
        <v/>
      </c>
      <c r="P762" s="6" t="str">
        <f>IF(D762="","",COUNTIF($O$2:O762,O762))</f>
        <v/>
      </c>
      <c r="Q762" s="7" t="str">
        <f t="shared" si="120"/>
        <v/>
      </c>
      <c r="R762" s="42" t="str">
        <f>IF(AND(P762=4,H762="M",NOT(L762="Unattached")),SUMIF(O$2:O762,O762,I$2:I762),"")</f>
        <v/>
      </c>
      <c r="S762" s="7" t="str">
        <f t="shared" si="121"/>
        <v/>
      </c>
      <c r="T762" s="42" t="str">
        <f>IF(AND(P762=3,H762="F",NOT(L762="Unattached")),SUMIF(O$2:O762,O762,I$2:I762),"")</f>
        <v/>
      </c>
      <c r="U762" s="8" t="str">
        <f t="shared" si="114"/>
        <v/>
      </c>
      <c r="V762" s="8" t="str">
        <f t="shared" si="118"/>
        <v/>
      </c>
      <c r="W762" s="40" t="str">
        <f t="shared" si="115"/>
        <v xml:space="preserve"> </v>
      </c>
      <c r="X762" s="40" t="str">
        <f>IF(H762="M",IF(P762&lt;&gt;4,"",VLOOKUP(CONCATENATE(O762," ",(P762-3)),$W$2:AA762,5,0)),IF(P762&lt;&gt;3,"",VLOOKUP(CONCATENATE(O762," ",(P762-2)),$W$2:AA762,5,0)))</f>
        <v/>
      </c>
      <c r="Y762" s="40" t="str">
        <f>IF(H762="M",IF(P762&lt;&gt;4,"",VLOOKUP(CONCATENATE(O762," ",(P762-2)),$W$2:AA762,5,0)),IF(P762&lt;&gt;3,"",VLOOKUP(CONCATENATE(O762," ",(P762-1)),$W$2:AA762,5,0)))</f>
        <v/>
      </c>
      <c r="Z762" s="40" t="str">
        <f>IF(H762="M",IF(P762&lt;&gt;4,"",VLOOKUP(CONCATENATE(O762," ",(P762-1)),$W$2:AA762,5,0)),IF(P762&lt;&gt;3,"",VLOOKUP(CONCATENATE(O762," ",(P762)),$W$2:AA762,5,0)))</f>
        <v/>
      </c>
      <c r="AA762" s="40" t="str">
        <f t="shared" si="119"/>
        <v/>
      </c>
    </row>
    <row r="763" spans="1:27" x14ac:dyDescent="0.3">
      <c r="A763" s="78" t="str">
        <f t="shared" si="112"/>
        <v/>
      </c>
      <c r="B763" s="78" t="str">
        <f t="shared" si="113"/>
        <v/>
      </c>
      <c r="C763" s="1">
        <v>762</v>
      </c>
      <c r="E763" s="73"/>
      <c r="F763" t="str">
        <f>IF(D763="","",VLOOKUP(D763,ENTRANTS!$A$1:$H$1000,2,0))</f>
        <v/>
      </c>
      <c r="G763" t="str">
        <f>IF(D763="","",VLOOKUP(D763,ENTRANTS!$A$1:$H$1000,3,0))</f>
        <v/>
      </c>
      <c r="H763" s="1" t="str">
        <f>IF(D763="","",LEFT(VLOOKUP(D763,ENTRANTS!$A$1:$H$1000,5,0),1))</f>
        <v/>
      </c>
      <c r="I763" s="1" t="str">
        <f>IF(D763="","",COUNTIF($H$2:H763,H763))</f>
        <v/>
      </c>
      <c r="J763" s="1" t="str">
        <f>IF(D763="","",VLOOKUP(D763,ENTRANTS!$A$1:$H$1000,4,0))</f>
        <v/>
      </c>
      <c r="K763" s="1" t="str">
        <f>IF(D763="","",COUNTIF($J$2:J763,J763))</f>
        <v/>
      </c>
      <c r="L763" t="str">
        <f>IF(D763="","",VLOOKUP(D763,ENTRANTS!$A$1:$H$1000,6,0))</f>
        <v/>
      </c>
      <c r="M763" s="99" t="str">
        <f t="shared" si="116"/>
        <v/>
      </c>
      <c r="N763" s="38"/>
      <c r="O763" s="5" t="str">
        <f t="shared" si="117"/>
        <v/>
      </c>
      <c r="P763" s="6" t="str">
        <f>IF(D763="","",COUNTIF($O$2:O763,O763))</f>
        <v/>
      </c>
      <c r="Q763" s="7" t="str">
        <f t="shared" si="120"/>
        <v/>
      </c>
      <c r="R763" s="42" t="str">
        <f>IF(AND(P763=4,H763="M",NOT(L763="Unattached")),SUMIF(O$2:O763,O763,I$2:I763),"")</f>
        <v/>
      </c>
      <c r="S763" s="7" t="str">
        <f t="shared" si="121"/>
        <v/>
      </c>
      <c r="T763" s="42" t="str">
        <f>IF(AND(P763=3,H763="F",NOT(L763="Unattached")),SUMIF(O$2:O763,O763,I$2:I763),"")</f>
        <v/>
      </c>
      <c r="U763" s="8" t="str">
        <f t="shared" si="114"/>
        <v/>
      </c>
      <c r="V763" s="8" t="str">
        <f t="shared" si="118"/>
        <v/>
      </c>
      <c r="W763" s="40" t="str">
        <f t="shared" si="115"/>
        <v xml:space="preserve"> </v>
      </c>
      <c r="X763" s="40" t="str">
        <f>IF(H763="M",IF(P763&lt;&gt;4,"",VLOOKUP(CONCATENATE(O763," ",(P763-3)),$W$2:AA763,5,0)),IF(P763&lt;&gt;3,"",VLOOKUP(CONCATENATE(O763," ",(P763-2)),$W$2:AA763,5,0)))</f>
        <v/>
      </c>
      <c r="Y763" s="40" t="str">
        <f>IF(H763="M",IF(P763&lt;&gt;4,"",VLOOKUP(CONCATENATE(O763," ",(P763-2)),$W$2:AA763,5,0)),IF(P763&lt;&gt;3,"",VLOOKUP(CONCATENATE(O763," ",(P763-1)),$W$2:AA763,5,0)))</f>
        <v/>
      </c>
      <c r="Z763" s="40" t="str">
        <f>IF(H763="M",IF(P763&lt;&gt;4,"",VLOOKUP(CONCATENATE(O763," ",(P763-1)),$W$2:AA763,5,0)),IF(P763&lt;&gt;3,"",VLOOKUP(CONCATENATE(O763," ",(P763)),$W$2:AA763,5,0)))</f>
        <v/>
      </c>
      <c r="AA763" s="40" t="str">
        <f t="shared" si="119"/>
        <v/>
      </c>
    </row>
    <row r="764" spans="1:27" x14ac:dyDescent="0.3">
      <c r="A764" s="78" t="str">
        <f t="shared" si="112"/>
        <v/>
      </c>
      <c r="B764" s="78" t="str">
        <f t="shared" si="113"/>
        <v/>
      </c>
      <c r="C764" s="1">
        <v>763</v>
      </c>
      <c r="E764" s="73"/>
      <c r="F764" t="str">
        <f>IF(D764="","",VLOOKUP(D764,ENTRANTS!$A$1:$H$1000,2,0))</f>
        <v/>
      </c>
      <c r="G764" t="str">
        <f>IF(D764="","",VLOOKUP(D764,ENTRANTS!$A$1:$H$1000,3,0))</f>
        <v/>
      </c>
      <c r="H764" s="1" t="str">
        <f>IF(D764="","",LEFT(VLOOKUP(D764,ENTRANTS!$A$1:$H$1000,5,0),1))</f>
        <v/>
      </c>
      <c r="I764" s="1" t="str">
        <f>IF(D764="","",COUNTIF($H$2:H764,H764))</f>
        <v/>
      </c>
      <c r="J764" s="1" t="str">
        <f>IF(D764="","",VLOOKUP(D764,ENTRANTS!$A$1:$H$1000,4,0))</f>
        <v/>
      </c>
      <c r="K764" s="1" t="str">
        <f>IF(D764="","",COUNTIF($J$2:J764,J764))</f>
        <v/>
      </c>
      <c r="L764" t="str">
        <f>IF(D764="","",VLOOKUP(D764,ENTRANTS!$A$1:$H$1000,6,0))</f>
        <v/>
      </c>
      <c r="M764" s="99" t="str">
        <f t="shared" si="116"/>
        <v/>
      </c>
      <c r="N764" s="38"/>
      <c r="O764" s="5" t="str">
        <f t="shared" si="117"/>
        <v/>
      </c>
      <c r="P764" s="6" t="str">
        <f>IF(D764="","",COUNTIF($O$2:O764,O764))</f>
        <v/>
      </c>
      <c r="Q764" s="7" t="str">
        <f t="shared" si="120"/>
        <v/>
      </c>
      <c r="R764" s="42" t="str">
        <f>IF(AND(P764=4,H764="M",NOT(L764="Unattached")),SUMIF(O$2:O764,O764,I$2:I764),"")</f>
        <v/>
      </c>
      <c r="S764" s="7" t="str">
        <f t="shared" si="121"/>
        <v/>
      </c>
      <c r="T764" s="42" t="str">
        <f>IF(AND(P764=3,H764="F",NOT(L764="Unattached")),SUMIF(O$2:O764,O764,I$2:I764),"")</f>
        <v/>
      </c>
      <c r="U764" s="8" t="str">
        <f t="shared" si="114"/>
        <v/>
      </c>
      <c r="V764" s="8" t="str">
        <f t="shared" si="118"/>
        <v/>
      </c>
      <c r="W764" s="40" t="str">
        <f t="shared" si="115"/>
        <v xml:space="preserve"> </v>
      </c>
      <c r="X764" s="40" t="str">
        <f>IF(H764="M",IF(P764&lt;&gt;4,"",VLOOKUP(CONCATENATE(O764," ",(P764-3)),$W$2:AA764,5,0)),IF(P764&lt;&gt;3,"",VLOOKUP(CONCATENATE(O764," ",(P764-2)),$W$2:AA764,5,0)))</f>
        <v/>
      </c>
      <c r="Y764" s="40" t="str">
        <f>IF(H764="M",IF(P764&lt;&gt;4,"",VLOOKUP(CONCATENATE(O764," ",(P764-2)),$W$2:AA764,5,0)),IF(P764&lt;&gt;3,"",VLOOKUP(CONCATENATE(O764," ",(P764-1)),$W$2:AA764,5,0)))</f>
        <v/>
      </c>
      <c r="Z764" s="40" t="str">
        <f>IF(H764="M",IF(P764&lt;&gt;4,"",VLOOKUP(CONCATENATE(O764," ",(P764-1)),$W$2:AA764,5,0)),IF(P764&lt;&gt;3,"",VLOOKUP(CONCATENATE(O764," ",(P764)),$W$2:AA764,5,0)))</f>
        <v/>
      </c>
      <c r="AA764" s="40" t="str">
        <f t="shared" si="119"/>
        <v/>
      </c>
    </row>
    <row r="765" spans="1:27" x14ac:dyDescent="0.3">
      <c r="A765" s="78" t="str">
        <f t="shared" si="112"/>
        <v/>
      </c>
      <c r="B765" s="78" t="str">
        <f t="shared" si="113"/>
        <v/>
      </c>
      <c r="C765" s="1">
        <v>764</v>
      </c>
      <c r="E765" s="73"/>
      <c r="F765" t="str">
        <f>IF(D765="","",VLOOKUP(D765,ENTRANTS!$A$1:$H$1000,2,0))</f>
        <v/>
      </c>
      <c r="G765" t="str">
        <f>IF(D765="","",VLOOKUP(D765,ENTRANTS!$A$1:$H$1000,3,0))</f>
        <v/>
      </c>
      <c r="H765" s="1" t="str">
        <f>IF(D765="","",LEFT(VLOOKUP(D765,ENTRANTS!$A$1:$H$1000,5,0),1))</f>
        <v/>
      </c>
      <c r="I765" s="1" t="str">
        <f>IF(D765="","",COUNTIF($H$2:H765,H765))</f>
        <v/>
      </c>
      <c r="J765" s="1" t="str">
        <f>IF(D765="","",VLOOKUP(D765,ENTRANTS!$A$1:$H$1000,4,0))</f>
        <v/>
      </c>
      <c r="K765" s="1" t="str">
        <f>IF(D765="","",COUNTIF($J$2:J765,J765))</f>
        <v/>
      </c>
      <c r="L765" t="str">
        <f>IF(D765="","",VLOOKUP(D765,ENTRANTS!$A$1:$H$1000,6,0))</f>
        <v/>
      </c>
      <c r="M765" s="99" t="str">
        <f t="shared" si="116"/>
        <v/>
      </c>
      <c r="N765" s="38"/>
      <c r="O765" s="5" t="str">
        <f t="shared" si="117"/>
        <v/>
      </c>
      <c r="P765" s="6" t="str">
        <f>IF(D765="","",COUNTIF($O$2:O765,O765))</f>
        <v/>
      </c>
      <c r="Q765" s="7" t="str">
        <f t="shared" si="120"/>
        <v/>
      </c>
      <c r="R765" s="42" t="str">
        <f>IF(AND(P765=4,H765="M",NOT(L765="Unattached")),SUMIF(O$2:O765,O765,I$2:I765),"")</f>
        <v/>
      </c>
      <c r="S765" s="7" t="str">
        <f t="shared" si="121"/>
        <v/>
      </c>
      <c r="T765" s="42" t="str">
        <f>IF(AND(P765=3,H765="F",NOT(L765="Unattached")),SUMIF(O$2:O765,O765,I$2:I765),"")</f>
        <v/>
      </c>
      <c r="U765" s="8" t="str">
        <f t="shared" si="114"/>
        <v/>
      </c>
      <c r="V765" s="8" t="str">
        <f t="shared" si="118"/>
        <v/>
      </c>
      <c r="W765" s="40" t="str">
        <f t="shared" si="115"/>
        <v xml:space="preserve"> </v>
      </c>
      <c r="X765" s="40" t="str">
        <f>IF(H765="M",IF(P765&lt;&gt;4,"",VLOOKUP(CONCATENATE(O765," ",(P765-3)),$W$2:AA765,5,0)),IF(P765&lt;&gt;3,"",VLOOKUP(CONCATENATE(O765," ",(P765-2)),$W$2:AA765,5,0)))</f>
        <v/>
      </c>
      <c r="Y765" s="40" t="str">
        <f>IF(H765="M",IF(P765&lt;&gt;4,"",VLOOKUP(CONCATENATE(O765," ",(P765-2)),$W$2:AA765,5,0)),IF(P765&lt;&gt;3,"",VLOOKUP(CONCATENATE(O765," ",(P765-1)),$W$2:AA765,5,0)))</f>
        <v/>
      </c>
      <c r="Z765" s="40" t="str">
        <f>IF(H765="M",IF(P765&lt;&gt;4,"",VLOOKUP(CONCATENATE(O765," ",(P765-1)),$W$2:AA765,5,0)),IF(P765&lt;&gt;3,"",VLOOKUP(CONCATENATE(O765," ",(P765)),$W$2:AA765,5,0)))</f>
        <v/>
      </c>
      <c r="AA765" s="40" t="str">
        <f t="shared" si="119"/>
        <v/>
      </c>
    </row>
    <row r="766" spans="1:27" x14ac:dyDescent="0.3">
      <c r="A766" s="78" t="str">
        <f t="shared" si="112"/>
        <v/>
      </c>
      <c r="B766" s="78" t="str">
        <f t="shared" si="113"/>
        <v/>
      </c>
      <c r="C766" s="1">
        <v>765</v>
      </c>
      <c r="E766" s="73"/>
      <c r="F766" t="str">
        <f>IF(D766="","",VLOOKUP(D766,ENTRANTS!$A$1:$H$1000,2,0))</f>
        <v/>
      </c>
      <c r="G766" t="str">
        <f>IF(D766="","",VLOOKUP(D766,ENTRANTS!$A$1:$H$1000,3,0))</f>
        <v/>
      </c>
      <c r="H766" s="1" t="str">
        <f>IF(D766="","",LEFT(VLOOKUP(D766,ENTRANTS!$A$1:$H$1000,5,0),1))</f>
        <v/>
      </c>
      <c r="I766" s="1" t="str">
        <f>IF(D766="","",COUNTIF($H$2:H766,H766))</f>
        <v/>
      </c>
      <c r="J766" s="1" t="str">
        <f>IF(D766="","",VLOOKUP(D766,ENTRANTS!$A$1:$H$1000,4,0))</f>
        <v/>
      </c>
      <c r="K766" s="1" t="str">
        <f>IF(D766="","",COUNTIF($J$2:J766,J766))</f>
        <v/>
      </c>
      <c r="L766" t="str">
        <f>IF(D766="","",VLOOKUP(D766,ENTRANTS!$A$1:$H$1000,6,0))</f>
        <v/>
      </c>
      <c r="M766" s="99" t="str">
        <f t="shared" si="116"/>
        <v/>
      </c>
      <c r="N766" s="38"/>
      <c r="O766" s="5" t="str">
        <f t="shared" si="117"/>
        <v/>
      </c>
      <c r="P766" s="6" t="str">
        <f>IF(D766="","",COUNTIF($O$2:O766,O766))</f>
        <v/>
      </c>
      <c r="Q766" s="7" t="str">
        <f t="shared" si="120"/>
        <v/>
      </c>
      <c r="R766" s="42" t="str">
        <f>IF(AND(P766=4,H766="M",NOT(L766="Unattached")),SUMIF(O$2:O766,O766,I$2:I766),"")</f>
        <v/>
      </c>
      <c r="S766" s="7" t="str">
        <f t="shared" si="121"/>
        <v/>
      </c>
      <c r="T766" s="42" t="str">
        <f>IF(AND(P766=3,H766="F",NOT(L766="Unattached")),SUMIF(O$2:O766,O766,I$2:I766),"")</f>
        <v/>
      </c>
      <c r="U766" s="8" t="str">
        <f t="shared" si="114"/>
        <v/>
      </c>
      <c r="V766" s="8" t="str">
        <f t="shared" si="118"/>
        <v/>
      </c>
      <c r="W766" s="40" t="str">
        <f t="shared" si="115"/>
        <v xml:space="preserve"> </v>
      </c>
      <c r="X766" s="40" t="str">
        <f>IF(H766="M",IF(P766&lt;&gt;4,"",VLOOKUP(CONCATENATE(O766," ",(P766-3)),$W$2:AA766,5,0)),IF(P766&lt;&gt;3,"",VLOOKUP(CONCATENATE(O766," ",(P766-2)),$W$2:AA766,5,0)))</f>
        <v/>
      </c>
      <c r="Y766" s="40" t="str">
        <f>IF(H766="M",IF(P766&lt;&gt;4,"",VLOOKUP(CONCATENATE(O766," ",(P766-2)),$W$2:AA766,5,0)),IF(P766&lt;&gt;3,"",VLOOKUP(CONCATENATE(O766," ",(P766-1)),$W$2:AA766,5,0)))</f>
        <v/>
      </c>
      <c r="Z766" s="40" t="str">
        <f>IF(H766="M",IF(P766&lt;&gt;4,"",VLOOKUP(CONCATENATE(O766," ",(P766-1)),$W$2:AA766,5,0)),IF(P766&lt;&gt;3,"",VLOOKUP(CONCATENATE(O766," ",(P766)),$W$2:AA766,5,0)))</f>
        <v/>
      </c>
      <c r="AA766" s="40" t="str">
        <f t="shared" si="119"/>
        <v/>
      </c>
    </row>
    <row r="767" spans="1:27" x14ac:dyDescent="0.3">
      <c r="A767" s="78" t="str">
        <f t="shared" si="112"/>
        <v/>
      </c>
      <c r="B767" s="78" t="str">
        <f t="shared" si="113"/>
        <v/>
      </c>
      <c r="C767" s="1">
        <v>766</v>
      </c>
      <c r="E767" s="73"/>
      <c r="F767" t="str">
        <f>IF(D767="","",VLOOKUP(D767,ENTRANTS!$A$1:$H$1000,2,0))</f>
        <v/>
      </c>
      <c r="G767" t="str">
        <f>IF(D767="","",VLOOKUP(D767,ENTRANTS!$A$1:$H$1000,3,0))</f>
        <v/>
      </c>
      <c r="H767" s="1" t="str">
        <f>IF(D767="","",LEFT(VLOOKUP(D767,ENTRANTS!$A$1:$H$1000,5,0),1))</f>
        <v/>
      </c>
      <c r="I767" s="1" t="str">
        <f>IF(D767="","",COUNTIF($H$2:H767,H767))</f>
        <v/>
      </c>
      <c r="J767" s="1" t="str">
        <f>IF(D767="","",VLOOKUP(D767,ENTRANTS!$A$1:$H$1000,4,0))</f>
        <v/>
      </c>
      <c r="K767" s="1" t="str">
        <f>IF(D767="","",COUNTIF($J$2:J767,J767))</f>
        <v/>
      </c>
      <c r="L767" t="str">
        <f>IF(D767="","",VLOOKUP(D767,ENTRANTS!$A$1:$H$1000,6,0))</f>
        <v/>
      </c>
      <c r="M767" s="99" t="str">
        <f t="shared" si="116"/>
        <v/>
      </c>
      <c r="N767" s="38"/>
      <c r="O767" s="5" t="str">
        <f t="shared" si="117"/>
        <v/>
      </c>
      <c r="P767" s="6" t="str">
        <f>IF(D767="","",COUNTIF($O$2:O767,O767))</f>
        <v/>
      </c>
      <c r="Q767" s="7" t="str">
        <f t="shared" si="120"/>
        <v/>
      </c>
      <c r="R767" s="42" t="str">
        <f>IF(AND(P767=4,H767="M",NOT(L767="Unattached")),SUMIF(O$2:O767,O767,I$2:I767),"")</f>
        <v/>
      </c>
      <c r="S767" s="7" t="str">
        <f t="shared" si="121"/>
        <v/>
      </c>
      <c r="T767" s="42" t="str">
        <f>IF(AND(P767=3,H767="F",NOT(L767="Unattached")),SUMIF(O$2:O767,O767,I$2:I767),"")</f>
        <v/>
      </c>
      <c r="U767" s="8" t="str">
        <f t="shared" si="114"/>
        <v/>
      </c>
      <c r="V767" s="8" t="str">
        <f t="shared" si="118"/>
        <v/>
      </c>
      <c r="W767" s="40" t="str">
        <f t="shared" si="115"/>
        <v xml:space="preserve"> </v>
      </c>
      <c r="X767" s="40" t="str">
        <f>IF(H767="M",IF(P767&lt;&gt;4,"",VLOOKUP(CONCATENATE(O767," ",(P767-3)),$W$2:AA767,5,0)),IF(P767&lt;&gt;3,"",VLOOKUP(CONCATENATE(O767," ",(P767-2)),$W$2:AA767,5,0)))</f>
        <v/>
      </c>
      <c r="Y767" s="40" t="str">
        <f>IF(H767="M",IF(P767&lt;&gt;4,"",VLOOKUP(CONCATENATE(O767," ",(P767-2)),$W$2:AA767,5,0)),IF(P767&lt;&gt;3,"",VLOOKUP(CONCATENATE(O767," ",(P767-1)),$W$2:AA767,5,0)))</f>
        <v/>
      </c>
      <c r="Z767" s="40" t="str">
        <f>IF(H767="M",IF(P767&lt;&gt;4,"",VLOOKUP(CONCATENATE(O767," ",(P767-1)),$W$2:AA767,5,0)),IF(P767&lt;&gt;3,"",VLOOKUP(CONCATENATE(O767," ",(P767)),$W$2:AA767,5,0)))</f>
        <v/>
      </c>
      <c r="AA767" s="40" t="str">
        <f t="shared" si="119"/>
        <v/>
      </c>
    </row>
    <row r="768" spans="1:27" x14ac:dyDescent="0.3">
      <c r="A768" s="78" t="str">
        <f t="shared" si="112"/>
        <v/>
      </c>
      <c r="B768" s="78" t="str">
        <f t="shared" si="113"/>
        <v/>
      </c>
      <c r="C768" s="1">
        <v>767</v>
      </c>
      <c r="E768" s="73"/>
      <c r="F768" t="str">
        <f>IF(D768="","",VLOOKUP(D768,ENTRANTS!$A$1:$H$1000,2,0))</f>
        <v/>
      </c>
      <c r="G768" t="str">
        <f>IF(D768="","",VLOOKUP(D768,ENTRANTS!$A$1:$H$1000,3,0))</f>
        <v/>
      </c>
      <c r="H768" s="1" t="str">
        <f>IF(D768="","",LEFT(VLOOKUP(D768,ENTRANTS!$A$1:$H$1000,5,0),1))</f>
        <v/>
      </c>
      <c r="I768" s="1" t="str">
        <f>IF(D768="","",COUNTIF($H$2:H768,H768))</f>
        <v/>
      </c>
      <c r="J768" s="1" t="str">
        <f>IF(D768="","",VLOOKUP(D768,ENTRANTS!$A$1:$H$1000,4,0))</f>
        <v/>
      </c>
      <c r="K768" s="1" t="str">
        <f>IF(D768="","",COUNTIF($J$2:J768,J768))</f>
        <v/>
      </c>
      <c r="L768" t="str">
        <f>IF(D768="","",VLOOKUP(D768,ENTRANTS!$A$1:$H$1000,6,0))</f>
        <v/>
      </c>
      <c r="M768" s="99" t="str">
        <f t="shared" si="116"/>
        <v/>
      </c>
      <c r="N768" s="38"/>
      <c r="O768" s="5" t="str">
        <f t="shared" si="117"/>
        <v/>
      </c>
      <c r="P768" s="6" t="str">
        <f>IF(D768="","",COUNTIF($O$2:O768,O768))</f>
        <v/>
      </c>
      <c r="Q768" s="7" t="str">
        <f t="shared" si="120"/>
        <v/>
      </c>
      <c r="R768" s="42" t="str">
        <f>IF(AND(P768=4,H768="M",NOT(L768="Unattached")),SUMIF(O$2:O768,O768,I$2:I768),"")</f>
        <v/>
      </c>
      <c r="S768" s="7" t="str">
        <f t="shared" si="121"/>
        <v/>
      </c>
      <c r="T768" s="42" t="str">
        <f>IF(AND(P768=3,H768="F",NOT(L768="Unattached")),SUMIF(O$2:O768,O768,I$2:I768),"")</f>
        <v/>
      </c>
      <c r="U768" s="8" t="str">
        <f t="shared" si="114"/>
        <v/>
      </c>
      <c r="V768" s="8" t="str">
        <f t="shared" si="118"/>
        <v/>
      </c>
      <c r="W768" s="40" t="str">
        <f t="shared" si="115"/>
        <v xml:space="preserve"> </v>
      </c>
      <c r="X768" s="40" t="str">
        <f>IF(H768="M",IF(P768&lt;&gt;4,"",VLOOKUP(CONCATENATE(O768," ",(P768-3)),$W$2:AA768,5,0)),IF(P768&lt;&gt;3,"",VLOOKUP(CONCATENATE(O768," ",(P768-2)),$W$2:AA768,5,0)))</f>
        <v/>
      </c>
      <c r="Y768" s="40" t="str">
        <f>IF(H768="M",IF(P768&lt;&gt;4,"",VLOOKUP(CONCATENATE(O768," ",(P768-2)),$W$2:AA768,5,0)),IF(P768&lt;&gt;3,"",VLOOKUP(CONCATENATE(O768," ",(P768-1)),$W$2:AA768,5,0)))</f>
        <v/>
      </c>
      <c r="Z768" s="40" t="str">
        <f>IF(H768="M",IF(P768&lt;&gt;4,"",VLOOKUP(CONCATENATE(O768," ",(P768-1)),$W$2:AA768,5,0)),IF(P768&lt;&gt;3,"",VLOOKUP(CONCATENATE(O768," ",(P768)),$W$2:AA768,5,0)))</f>
        <v/>
      </c>
      <c r="AA768" s="40" t="str">
        <f t="shared" si="119"/>
        <v/>
      </c>
    </row>
    <row r="769" spans="1:27" x14ac:dyDescent="0.3">
      <c r="A769" s="78" t="str">
        <f t="shared" si="112"/>
        <v/>
      </c>
      <c r="B769" s="78" t="str">
        <f t="shared" si="113"/>
        <v/>
      </c>
      <c r="C769" s="1">
        <v>768</v>
      </c>
      <c r="E769" s="73"/>
      <c r="F769" t="str">
        <f>IF(D769="","",VLOOKUP(D769,ENTRANTS!$A$1:$H$1000,2,0))</f>
        <v/>
      </c>
      <c r="G769" t="str">
        <f>IF(D769="","",VLOOKUP(D769,ENTRANTS!$A$1:$H$1000,3,0))</f>
        <v/>
      </c>
      <c r="H769" s="1" t="str">
        <f>IF(D769="","",LEFT(VLOOKUP(D769,ENTRANTS!$A$1:$H$1000,5,0),1))</f>
        <v/>
      </c>
      <c r="I769" s="1" t="str">
        <f>IF(D769="","",COUNTIF($H$2:H769,H769))</f>
        <v/>
      </c>
      <c r="J769" s="1" t="str">
        <f>IF(D769="","",VLOOKUP(D769,ENTRANTS!$A$1:$H$1000,4,0))</f>
        <v/>
      </c>
      <c r="K769" s="1" t="str">
        <f>IF(D769="","",COUNTIF($J$2:J769,J769))</f>
        <v/>
      </c>
      <c r="L769" t="str">
        <f>IF(D769="","",VLOOKUP(D769,ENTRANTS!$A$1:$H$1000,6,0))</f>
        <v/>
      </c>
      <c r="M769" s="99" t="str">
        <f t="shared" si="116"/>
        <v/>
      </c>
      <c r="N769" s="38"/>
      <c r="O769" s="5" t="str">
        <f t="shared" si="117"/>
        <v/>
      </c>
      <c r="P769" s="6" t="str">
        <f>IF(D769="","",COUNTIF($O$2:O769,O769))</f>
        <v/>
      </c>
      <c r="Q769" s="7" t="str">
        <f t="shared" si="120"/>
        <v/>
      </c>
      <c r="R769" s="42" t="str">
        <f>IF(AND(P769=4,H769="M",NOT(L769="Unattached")),SUMIF(O$2:O769,O769,I$2:I769),"")</f>
        <v/>
      </c>
      <c r="S769" s="7" t="str">
        <f t="shared" si="121"/>
        <v/>
      </c>
      <c r="T769" s="42" t="str">
        <f>IF(AND(P769=3,H769="F",NOT(L769="Unattached")),SUMIF(O$2:O769,O769,I$2:I769),"")</f>
        <v/>
      </c>
      <c r="U769" s="8" t="str">
        <f t="shared" si="114"/>
        <v/>
      </c>
      <c r="V769" s="8" t="str">
        <f t="shared" si="118"/>
        <v/>
      </c>
      <c r="W769" s="40" t="str">
        <f t="shared" si="115"/>
        <v xml:space="preserve"> </v>
      </c>
      <c r="X769" s="40" t="str">
        <f>IF(H769="M",IF(P769&lt;&gt;4,"",VLOOKUP(CONCATENATE(O769," ",(P769-3)),$W$2:AA769,5,0)),IF(P769&lt;&gt;3,"",VLOOKUP(CONCATENATE(O769," ",(P769-2)),$W$2:AA769,5,0)))</f>
        <v/>
      </c>
      <c r="Y769" s="40" t="str">
        <f>IF(H769="M",IF(P769&lt;&gt;4,"",VLOOKUP(CONCATENATE(O769," ",(P769-2)),$W$2:AA769,5,0)),IF(P769&lt;&gt;3,"",VLOOKUP(CONCATENATE(O769," ",(P769-1)),$W$2:AA769,5,0)))</f>
        <v/>
      </c>
      <c r="Z769" s="40" t="str">
        <f>IF(H769="M",IF(P769&lt;&gt;4,"",VLOOKUP(CONCATENATE(O769," ",(P769-1)),$W$2:AA769,5,0)),IF(P769&lt;&gt;3,"",VLOOKUP(CONCATENATE(O769," ",(P769)),$W$2:AA769,5,0)))</f>
        <v/>
      </c>
      <c r="AA769" s="40" t="str">
        <f t="shared" si="119"/>
        <v/>
      </c>
    </row>
    <row r="770" spans="1:27" x14ac:dyDescent="0.3">
      <c r="A770" s="78" t="str">
        <f t="shared" ref="A770:A833" si="122">IF(C770&lt;1,"",CONCATENATE(H770,I770))</f>
        <v/>
      </c>
      <c r="B770" s="78" t="str">
        <f t="shared" ref="B770:B833" si="123">IF(C770&lt;1,"",CONCATENATE(J770,K770))</f>
        <v/>
      </c>
      <c r="C770" s="1">
        <v>769</v>
      </c>
      <c r="E770" s="73"/>
      <c r="F770" t="str">
        <f>IF(D770="","",VLOOKUP(D770,ENTRANTS!$A$1:$H$1000,2,0))</f>
        <v/>
      </c>
      <c r="G770" t="str">
        <f>IF(D770="","",VLOOKUP(D770,ENTRANTS!$A$1:$H$1000,3,0))</f>
        <v/>
      </c>
      <c r="H770" s="1" t="str">
        <f>IF(D770="","",LEFT(VLOOKUP(D770,ENTRANTS!$A$1:$H$1000,5,0),1))</f>
        <v/>
      </c>
      <c r="I770" s="1" t="str">
        <f>IF(D770="","",COUNTIF($H$2:H770,H770))</f>
        <v/>
      </c>
      <c r="J770" s="1" t="str">
        <f>IF(D770="","",VLOOKUP(D770,ENTRANTS!$A$1:$H$1000,4,0))</f>
        <v/>
      </c>
      <c r="K770" s="1" t="str">
        <f>IF(D770="","",COUNTIF($J$2:J770,J770))</f>
        <v/>
      </c>
      <c r="L770" t="str">
        <f>IF(D770="","",VLOOKUP(D770,ENTRANTS!$A$1:$H$1000,6,0))</f>
        <v/>
      </c>
      <c r="M770" s="99" t="str">
        <f t="shared" si="116"/>
        <v/>
      </c>
      <c r="N770" s="38"/>
      <c r="O770" s="5" t="str">
        <f t="shared" si="117"/>
        <v/>
      </c>
      <c r="P770" s="6" t="str">
        <f>IF(D770="","",COUNTIF($O$2:O770,O770))</f>
        <v/>
      </c>
      <c r="Q770" s="7" t="str">
        <f t="shared" si="120"/>
        <v/>
      </c>
      <c r="R770" s="42" t="str">
        <f>IF(AND(P770=4,H770="M",NOT(L770="Unattached")),SUMIF(O$2:O770,O770,I$2:I770),"")</f>
        <v/>
      </c>
      <c r="S770" s="7" t="str">
        <f t="shared" si="121"/>
        <v/>
      </c>
      <c r="T770" s="42" t="str">
        <f>IF(AND(P770=3,H770="F",NOT(L770="Unattached")),SUMIF(O$2:O770,O770,I$2:I770),"")</f>
        <v/>
      </c>
      <c r="U770" s="8" t="str">
        <f t="shared" ref="U770:U833" si="124">IF(AND(L770&lt;&gt;"Unattached",OR(Q770&lt;&gt;"",S770&lt;&gt;"")),L770,"")</f>
        <v/>
      </c>
      <c r="V770" s="8" t="str">
        <f t="shared" si="118"/>
        <v/>
      </c>
      <c r="W770" s="40" t="str">
        <f t="shared" ref="W770:W833" si="125">CONCATENATE(O770," ",P770)</f>
        <v xml:space="preserve"> </v>
      </c>
      <c r="X770" s="40" t="str">
        <f>IF(H770="M",IF(P770&lt;&gt;4,"",VLOOKUP(CONCATENATE(O770," ",(P770-3)),$W$2:AA770,5,0)),IF(P770&lt;&gt;3,"",VLOOKUP(CONCATENATE(O770," ",(P770-2)),$W$2:AA770,5,0)))</f>
        <v/>
      </c>
      <c r="Y770" s="40" t="str">
        <f>IF(H770="M",IF(P770&lt;&gt;4,"",VLOOKUP(CONCATENATE(O770," ",(P770-2)),$W$2:AA770,5,0)),IF(P770&lt;&gt;3,"",VLOOKUP(CONCATENATE(O770," ",(P770-1)),$W$2:AA770,5,0)))</f>
        <v/>
      </c>
      <c r="Z770" s="40" t="str">
        <f>IF(H770="M",IF(P770&lt;&gt;4,"",VLOOKUP(CONCATENATE(O770," ",(P770-1)),$W$2:AA770,5,0)),IF(P770&lt;&gt;3,"",VLOOKUP(CONCATENATE(O770," ",(P770)),$W$2:AA770,5,0)))</f>
        <v/>
      </c>
      <c r="AA770" s="40" t="str">
        <f t="shared" si="119"/>
        <v/>
      </c>
    </row>
    <row r="771" spans="1:27" x14ac:dyDescent="0.3">
      <c r="A771" s="78" t="str">
        <f t="shared" si="122"/>
        <v/>
      </c>
      <c r="B771" s="78" t="str">
        <f t="shared" si="123"/>
        <v/>
      </c>
      <c r="C771" s="1">
        <v>770</v>
      </c>
      <c r="E771" s="73"/>
      <c r="F771" t="str">
        <f>IF(D771="","",VLOOKUP(D771,ENTRANTS!$A$1:$H$1000,2,0))</f>
        <v/>
      </c>
      <c r="G771" t="str">
        <f>IF(D771="","",VLOOKUP(D771,ENTRANTS!$A$1:$H$1000,3,0))</f>
        <v/>
      </c>
      <c r="H771" s="1" t="str">
        <f>IF(D771="","",LEFT(VLOOKUP(D771,ENTRANTS!$A$1:$H$1000,5,0),1))</f>
        <v/>
      </c>
      <c r="I771" s="1" t="str">
        <f>IF(D771="","",COUNTIF($H$2:H771,H771))</f>
        <v/>
      </c>
      <c r="J771" s="1" t="str">
        <f>IF(D771="","",VLOOKUP(D771,ENTRANTS!$A$1:$H$1000,4,0))</f>
        <v/>
      </c>
      <c r="K771" s="1" t="str">
        <f>IF(D771="","",COUNTIF($J$2:J771,J771))</f>
        <v/>
      </c>
      <c r="L771" t="str">
        <f>IF(D771="","",VLOOKUP(D771,ENTRANTS!$A$1:$H$1000,6,0))</f>
        <v/>
      </c>
      <c r="M771" s="99" t="str">
        <f t="shared" ref="M771:M834" si="126">IF(D771&lt;1,"",IF(COUNTIF($D$2:$D$501,D771)=1,"","DUPLICATE"))</f>
        <v/>
      </c>
      <c r="N771" s="38"/>
      <c r="O771" s="5" t="str">
        <f t="shared" ref="O771:O834" si="127">IF(D771="","",CONCATENATE(H771," ",L771))</f>
        <v/>
      </c>
      <c r="P771" s="6" t="str">
        <f>IF(D771="","",COUNTIF($O$2:O771,O771))</f>
        <v/>
      </c>
      <c r="Q771" s="7" t="str">
        <f t="shared" si="120"/>
        <v/>
      </c>
      <c r="R771" s="42" t="str">
        <f>IF(AND(P771=4,H771="M",NOT(L771="Unattached")),SUMIF(O$2:O771,O771,I$2:I771),"")</f>
        <v/>
      </c>
      <c r="S771" s="7" t="str">
        <f t="shared" si="121"/>
        <v/>
      </c>
      <c r="T771" s="42" t="str">
        <f>IF(AND(P771=3,H771="F",NOT(L771="Unattached")),SUMIF(O$2:O771,O771,I$2:I771),"")</f>
        <v/>
      </c>
      <c r="U771" s="8" t="str">
        <f t="shared" si="124"/>
        <v/>
      </c>
      <c r="V771" s="8" t="str">
        <f t="shared" ref="V771:V834" si="128">IF(U771="","",IF(H771="M",CONCATENATE(U771," (",X771,", ",Y771,", ",Z771,", ",AA771,")"),CONCATENATE(U771," (",X771,", ",Y771,", ",Z771,")")))</f>
        <v/>
      </c>
      <c r="W771" s="40" t="str">
        <f t="shared" si="125"/>
        <v xml:space="preserve"> </v>
      </c>
      <c r="X771" s="40" t="str">
        <f>IF(H771="M",IF(P771&lt;&gt;4,"",VLOOKUP(CONCATENATE(O771," ",(P771-3)),$W$2:AA771,5,0)),IF(P771&lt;&gt;3,"",VLOOKUP(CONCATENATE(O771," ",(P771-2)),$W$2:AA771,5,0)))</f>
        <v/>
      </c>
      <c r="Y771" s="40" t="str">
        <f>IF(H771="M",IF(P771&lt;&gt;4,"",VLOOKUP(CONCATENATE(O771," ",(P771-2)),$W$2:AA771,5,0)),IF(P771&lt;&gt;3,"",VLOOKUP(CONCATENATE(O771," ",(P771-1)),$W$2:AA771,5,0)))</f>
        <v/>
      </c>
      <c r="Z771" s="40" t="str">
        <f>IF(H771="M",IF(P771&lt;&gt;4,"",VLOOKUP(CONCATENATE(O771," ",(P771-1)),$W$2:AA771,5,0)),IF(P771&lt;&gt;3,"",VLOOKUP(CONCATENATE(O771," ",(P771)),$W$2:AA771,5,0)))</f>
        <v/>
      </c>
      <c r="AA771" s="40" t="str">
        <f t="shared" ref="AA771:AA834" si="129">IF(AND(L771&lt;&gt;"Unattached",P771&lt;=4),CONCATENATE(F771," ",G771),"")</f>
        <v/>
      </c>
    </row>
    <row r="772" spans="1:27" x14ac:dyDescent="0.3">
      <c r="A772" s="78" t="str">
        <f t="shared" si="122"/>
        <v/>
      </c>
      <c r="B772" s="78" t="str">
        <f t="shared" si="123"/>
        <v/>
      </c>
      <c r="C772" s="1">
        <v>771</v>
      </c>
      <c r="E772" s="73"/>
      <c r="F772" t="str">
        <f>IF(D772="","",VLOOKUP(D772,ENTRANTS!$A$1:$H$1000,2,0))</f>
        <v/>
      </c>
      <c r="G772" t="str">
        <f>IF(D772="","",VLOOKUP(D772,ENTRANTS!$A$1:$H$1000,3,0))</f>
        <v/>
      </c>
      <c r="H772" s="1" t="str">
        <f>IF(D772="","",LEFT(VLOOKUP(D772,ENTRANTS!$A$1:$H$1000,5,0),1))</f>
        <v/>
      </c>
      <c r="I772" s="1" t="str">
        <f>IF(D772="","",COUNTIF($H$2:H772,H772))</f>
        <v/>
      </c>
      <c r="J772" s="1" t="str">
        <f>IF(D772="","",VLOOKUP(D772,ENTRANTS!$A$1:$H$1000,4,0))</f>
        <v/>
      </c>
      <c r="K772" s="1" t="str">
        <f>IF(D772="","",COUNTIF($J$2:J772,J772))</f>
        <v/>
      </c>
      <c r="L772" t="str">
        <f>IF(D772="","",VLOOKUP(D772,ENTRANTS!$A$1:$H$1000,6,0))</f>
        <v/>
      </c>
      <c r="M772" s="99" t="str">
        <f t="shared" si="126"/>
        <v/>
      </c>
      <c r="N772" s="38"/>
      <c r="O772" s="5" t="str">
        <f t="shared" si="127"/>
        <v/>
      </c>
      <c r="P772" s="6" t="str">
        <f>IF(D772="","",COUNTIF($O$2:O772,O772))</f>
        <v/>
      </c>
      <c r="Q772" s="7" t="str">
        <f t="shared" si="120"/>
        <v/>
      </c>
      <c r="R772" s="42" t="str">
        <f>IF(AND(P772=4,H772="M",NOT(L772="Unattached")),SUMIF(O$2:O772,O772,I$2:I772),"")</f>
        <v/>
      </c>
      <c r="S772" s="7" t="str">
        <f t="shared" si="121"/>
        <v/>
      </c>
      <c r="T772" s="42" t="str">
        <f>IF(AND(P772=3,H772="F",NOT(L772="Unattached")),SUMIF(O$2:O772,O772,I$2:I772),"")</f>
        <v/>
      </c>
      <c r="U772" s="8" t="str">
        <f t="shared" si="124"/>
        <v/>
      </c>
      <c r="V772" s="8" t="str">
        <f t="shared" si="128"/>
        <v/>
      </c>
      <c r="W772" s="40" t="str">
        <f t="shared" si="125"/>
        <v xml:space="preserve"> </v>
      </c>
      <c r="X772" s="40" t="str">
        <f>IF(H772="M",IF(P772&lt;&gt;4,"",VLOOKUP(CONCATENATE(O772," ",(P772-3)),$W$2:AA772,5,0)),IF(P772&lt;&gt;3,"",VLOOKUP(CONCATENATE(O772," ",(P772-2)),$W$2:AA772,5,0)))</f>
        <v/>
      </c>
      <c r="Y772" s="40" t="str">
        <f>IF(H772="M",IF(P772&lt;&gt;4,"",VLOOKUP(CONCATENATE(O772," ",(P772-2)),$W$2:AA772,5,0)),IF(P772&lt;&gt;3,"",VLOOKUP(CONCATENATE(O772," ",(P772-1)),$W$2:AA772,5,0)))</f>
        <v/>
      </c>
      <c r="Z772" s="40" t="str">
        <f>IF(H772="M",IF(P772&lt;&gt;4,"",VLOOKUP(CONCATENATE(O772," ",(P772-1)),$W$2:AA772,5,0)),IF(P772&lt;&gt;3,"",VLOOKUP(CONCATENATE(O772," ",(P772)),$W$2:AA772,5,0)))</f>
        <v/>
      </c>
      <c r="AA772" s="40" t="str">
        <f t="shared" si="129"/>
        <v/>
      </c>
    </row>
    <row r="773" spans="1:27" x14ac:dyDescent="0.3">
      <c r="A773" s="78" t="str">
        <f t="shared" si="122"/>
        <v/>
      </c>
      <c r="B773" s="78" t="str">
        <f t="shared" si="123"/>
        <v/>
      </c>
      <c r="C773" s="1">
        <v>772</v>
      </c>
      <c r="E773" s="73"/>
      <c r="F773" t="str">
        <f>IF(D773="","",VLOOKUP(D773,ENTRANTS!$A$1:$H$1000,2,0))</f>
        <v/>
      </c>
      <c r="G773" t="str">
        <f>IF(D773="","",VLOOKUP(D773,ENTRANTS!$A$1:$H$1000,3,0))</f>
        <v/>
      </c>
      <c r="H773" s="1" t="str">
        <f>IF(D773="","",LEFT(VLOOKUP(D773,ENTRANTS!$A$1:$H$1000,5,0),1))</f>
        <v/>
      </c>
      <c r="I773" s="1" t="str">
        <f>IF(D773="","",COUNTIF($H$2:H773,H773))</f>
        <v/>
      </c>
      <c r="J773" s="1" t="str">
        <f>IF(D773="","",VLOOKUP(D773,ENTRANTS!$A$1:$H$1000,4,0))</f>
        <v/>
      </c>
      <c r="K773" s="1" t="str">
        <f>IF(D773="","",COUNTIF($J$2:J773,J773))</f>
        <v/>
      </c>
      <c r="L773" t="str">
        <f>IF(D773="","",VLOOKUP(D773,ENTRANTS!$A$1:$H$1000,6,0))</f>
        <v/>
      </c>
      <c r="M773" s="99" t="str">
        <f t="shared" si="126"/>
        <v/>
      </c>
      <c r="N773" s="38"/>
      <c r="O773" s="5" t="str">
        <f t="shared" si="127"/>
        <v/>
      </c>
      <c r="P773" s="6" t="str">
        <f>IF(D773="","",COUNTIF($O$2:O773,O773))</f>
        <v/>
      </c>
      <c r="Q773" s="7" t="str">
        <f t="shared" si="120"/>
        <v/>
      </c>
      <c r="R773" s="42" t="str">
        <f>IF(AND(P773=4,H773="M",NOT(L773="Unattached")),SUMIF(O$2:O773,O773,I$2:I773),"")</f>
        <v/>
      </c>
      <c r="S773" s="7" t="str">
        <f t="shared" si="121"/>
        <v/>
      </c>
      <c r="T773" s="42" t="str">
        <f>IF(AND(P773=3,H773="F",NOT(L773="Unattached")),SUMIF(O$2:O773,O773,I$2:I773),"")</f>
        <v/>
      </c>
      <c r="U773" s="8" t="str">
        <f t="shared" si="124"/>
        <v/>
      </c>
      <c r="V773" s="8" t="str">
        <f t="shared" si="128"/>
        <v/>
      </c>
      <c r="W773" s="40" t="str">
        <f t="shared" si="125"/>
        <v xml:space="preserve"> </v>
      </c>
      <c r="X773" s="40" t="str">
        <f>IF(H773="M",IF(P773&lt;&gt;4,"",VLOOKUP(CONCATENATE(O773," ",(P773-3)),$W$2:AA773,5,0)),IF(P773&lt;&gt;3,"",VLOOKUP(CONCATENATE(O773," ",(P773-2)),$W$2:AA773,5,0)))</f>
        <v/>
      </c>
      <c r="Y773" s="40" t="str">
        <f>IF(H773="M",IF(P773&lt;&gt;4,"",VLOOKUP(CONCATENATE(O773," ",(P773-2)),$W$2:AA773,5,0)),IF(P773&lt;&gt;3,"",VLOOKUP(CONCATENATE(O773," ",(P773-1)),$W$2:AA773,5,0)))</f>
        <v/>
      </c>
      <c r="Z773" s="40" t="str">
        <f>IF(H773="M",IF(P773&lt;&gt;4,"",VLOOKUP(CONCATENATE(O773," ",(P773-1)),$W$2:AA773,5,0)),IF(P773&lt;&gt;3,"",VLOOKUP(CONCATENATE(O773," ",(P773)),$W$2:AA773,5,0)))</f>
        <v/>
      </c>
      <c r="AA773" s="40" t="str">
        <f t="shared" si="129"/>
        <v/>
      </c>
    </row>
    <row r="774" spans="1:27" x14ac:dyDescent="0.3">
      <c r="A774" s="78" t="str">
        <f t="shared" si="122"/>
        <v/>
      </c>
      <c r="B774" s="78" t="str">
        <f t="shared" si="123"/>
        <v/>
      </c>
      <c r="C774" s="1">
        <v>773</v>
      </c>
      <c r="E774" s="73"/>
      <c r="F774" t="str">
        <f>IF(D774="","",VLOOKUP(D774,ENTRANTS!$A$1:$H$1000,2,0))</f>
        <v/>
      </c>
      <c r="G774" t="str">
        <f>IF(D774="","",VLOOKUP(D774,ENTRANTS!$A$1:$H$1000,3,0))</f>
        <v/>
      </c>
      <c r="H774" s="1" t="str">
        <f>IF(D774="","",LEFT(VLOOKUP(D774,ENTRANTS!$A$1:$H$1000,5,0),1))</f>
        <v/>
      </c>
      <c r="I774" s="1" t="str">
        <f>IF(D774="","",COUNTIF($H$2:H774,H774))</f>
        <v/>
      </c>
      <c r="J774" s="1" t="str">
        <f>IF(D774="","",VLOOKUP(D774,ENTRANTS!$A$1:$H$1000,4,0))</f>
        <v/>
      </c>
      <c r="K774" s="1" t="str">
        <f>IF(D774="","",COUNTIF($J$2:J774,J774))</f>
        <v/>
      </c>
      <c r="L774" t="str">
        <f>IF(D774="","",VLOOKUP(D774,ENTRANTS!$A$1:$H$1000,6,0))</f>
        <v/>
      </c>
      <c r="M774" s="99" t="str">
        <f t="shared" si="126"/>
        <v/>
      </c>
      <c r="N774" s="38"/>
      <c r="O774" s="5" t="str">
        <f t="shared" si="127"/>
        <v/>
      </c>
      <c r="P774" s="6" t="str">
        <f>IF(D774="","",COUNTIF($O$2:O774,O774))</f>
        <v/>
      </c>
      <c r="Q774" s="7" t="str">
        <f t="shared" si="120"/>
        <v/>
      </c>
      <c r="R774" s="42" t="str">
        <f>IF(AND(P774=4,H774="M",NOT(L774="Unattached")),SUMIF(O$2:O774,O774,I$2:I774),"")</f>
        <v/>
      </c>
      <c r="S774" s="7" t="str">
        <f t="shared" si="121"/>
        <v/>
      </c>
      <c r="T774" s="42" t="str">
        <f>IF(AND(P774=3,H774="F",NOT(L774="Unattached")),SUMIF(O$2:O774,O774,I$2:I774),"")</f>
        <v/>
      </c>
      <c r="U774" s="8" t="str">
        <f t="shared" si="124"/>
        <v/>
      </c>
      <c r="V774" s="8" t="str">
        <f t="shared" si="128"/>
        <v/>
      </c>
      <c r="W774" s="40" t="str">
        <f t="shared" si="125"/>
        <v xml:space="preserve"> </v>
      </c>
      <c r="X774" s="40" t="str">
        <f>IF(H774="M",IF(P774&lt;&gt;4,"",VLOOKUP(CONCATENATE(O774," ",(P774-3)),$W$2:AA774,5,0)),IF(P774&lt;&gt;3,"",VLOOKUP(CONCATENATE(O774," ",(P774-2)),$W$2:AA774,5,0)))</f>
        <v/>
      </c>
      <c r="Y774" s="40" t="str">
        <f>IF(H774="M",IF(P774&lt;&gt;4,"",VLOOKUP(CONCATENATE(O774," ",(P774-2)),$W$2:AA774,5,0)),IF(P774&lt;&gt;3,"",VLOOKUP(CONCATENATE(O774," ",(P774-1)),$W$2:AA774,5,0)))</f>
        <v/>
      </c>
      <c r="Z774" s="40" t="str">
        <f>IF(H774="M",IF(P774&lt;&gt;4,"",VLOOKUP(CONCATENATE(O774," ",(P774-1)),$W$2:AA774,5,0)),IF(P774&lt;&gt;3,"",VLOOKUP(CONCATENATE(O774," ",(P774)),$W$2:AA774,5,0)))</f>
        <v/>
      </c>
      <c r="AA774" s="40" t="str">
        <f t="shared" si="129"/>
        <v/>
      </c>
    </row>
    <row r="775" spans="1:27" x14ac:dyDescent="0.3">
      <c r="A775" s="78" t="str">
        <f t="shared" si="122"/>
        <v/>
      </c>
      <c r="B775" s="78" t="str">
        <f t="shared" si="123"/>
        <v/>
      </c>
      <c r="C775" s="1">
        <v>774</v>
      </c>
      <c r="E775" s="73"/>
      <c r="F775" t="str">
        <f>IF(D775="","",VLOOKUP(D775,ENTRANTS!$A$1:$H$1000,2,0))</f>
        <v/>
      </c>
      <c r="G775" t="str">
        <f>IF(D775="","",VLOOKUP(D775,ENTRANTS!$A$1:$H$1000,3,0))</f>
        <v/>
      </c>
      <c r="H775" s="1" t="str">
        <f>IF(D775="","",LEFT(VLOOKUP(D775,ENTRANTS!$A$1:$H$1000,5,0),1))</f>
        <v/>
      </c>
      <c r="I775" s="1" t="str">
        <f>IF(D775="","",COUNTIF($H$2:H775,H775))</f>
        <v/>
      </c>
      <c r="J775" s="1" t="str">
        <f>IF(D775="","",VLOOKUP(D775,ENTRANTS!$A$1:$H$1000,4,0))</f>
        <v/>
      </c>
      <c r="K775" s="1" t="str">
        <f>IF(D775="","",COUNTIF($J$2:J775,J775))</f>
        <v/>
      </c>
      <c r="L775" t="str">
        <f>IF(D775="","",VLOOKUP(D775,ENTRANTS!$A$1:$H$1000,6,0))</f>
        <v/>
      </c>
      <c r="M775" s="99" t="str">
        <f t="shared" si="126"/>
        <v/>
      </c>
      <c r="N775" s="38"/>
      <c r="O775" s="5" t="str">
        <f t="shared" si="127"/>
        <v/>
      </c>
      <c r="P775" s="6" t="str">
        <f>IF(D775="","",COUNTIF($O$2:O775,O775))</f>
        <v/>
      </c>
      <c r="Q775" s="7" t="str">
        <f t="shared" si="120"/>
        <v/>
      </c>
      <c r="R775" s="42" t="str">
        <f>IF(AND(P775=4,H775="M",NOT(L775="Unattached")),SUMIF(O$2:O775,O775,I$2:I775),"")</f>
        <v/>
      </c>
      <c r="S775" s="7" t="str">
        <f t="shared" si="121"/>
        <v/>
      </c>
      <c r="T775" s="42" t="str">
        <f>IF(AND(P775=3,H775="F",NOT(L775="Unattached")),SUMIF(O$2:O775,O775,I$2:I775),"")</f>
        <v/>
      </c>
      <c r="U775" s="8" t="str">
        <f t="shared" si="124"/>
        <v/>
      </c>
      <c r="V775" s="8" t="str">
        <f t="shared" si="128"/>
        <v/>
      </c>
      <c r="W775" s="40" t="str">
        <f t="shared" si="125"/>
        <v xml:space="preserve"> </v>
      </c>
      <c r="X775" s="40" t="str">
        <f>IF(H775="M",IF(P775&lt;&gt;4,"",VLOOKUP(CONCATENATE(O775," ",(P775-3)),$W$2:AA775,5,0)),IF(P775&lt;&gt;3,"",VLOOKUP(CONCATENATE(O775," ",(P775-2)),$W$2:AA775,5,0)))</f>
        <v/>
      </c>
      <c r="Y775" s="40" t="str">
        <f>IF(H775="M",IF(P775&lt;&gt;4,"",VLOOKUP(CONCATENATE(O775," ",(P775-2)),$W$2:AA775,5,0)),IF(P775&lt;&gt;3,"",VLOOKUP(CONCATENATE(O775," ",(P775-1)),$W$2:AA775,5,0)))</f>
        <v/>
      </c>
      <c r="Z775" s="40" t="str">
        <f>IF(H775="M",IF(P775&lt;&gt;4,"",VLOOKUP(CONCATENATE(O775," ",(P775-1)),$W$2:AA775,5,0)),IF(P775&lt;&gt;3,"",VLOOKUP(CONCATENATE(O775," ",(P775)),$W$2:AA775,5,0)))</f>
        <v/>
      </c>
      <c r="AA775" s="40" t="str">
        <f t="shared" si="129"/>
        <v/>
      </c>
    </row>
    <row r="776" spans="1:27" x14ac:dyDescent="0.3">
      <c r="A776" s="78" t="str">
        <f t="shared" si="122"/>
        <v/>
      </c>
      <c r="B776" s="78" t="str">
        <f t="shared" si="123"/>
        <v/>
      </c>
      <c r="C776" s="1">
        <v>775</v>
      </c>
      <c r="E776" s="73"/>
      <c r="F776" t="str">
        <f>IF(D776="","",VLOOKUP(D776,ENTRANTS!$A$1:$H$1000,2,0))</f>
        <v/>
      </c>
      <c r="G776" t="str">
        <f>IF(D776="","",VLOOKUP(D776,ENTRANTS!$A$1:$H$1000,3,0))</f>
        <v/>
      </c>
      <c r="H776" s="1" t="str">
        <f>IF(D776="","",LEFT(VLOOKUP(D776,ENTRANTS!$A$1:$H$1000,5,0),1))</f>
        <v/>
      </c>
      <c r="I776" s="1" t="str">
        <f>IF(D776="","",COUNTIF($H$2:H776,H776))</f>
        <v/>
      </c>
      <c r="J776" s="1" t="str">
        <f>IF(D776="","",VLOOKUP(D776,ENTRANTS!$A$1:$H$1000,4,0))</f>
        <v/>
      </c>
      <c r="K776" s="1" t="str">
        <f>IF(D776="","",COUNTIF($J$2:J776,J776))</f>
        <v/>
      </c>
      <c r="L776" t="str">
        <f>IF(D776="","",VLOOKUP(D776,ENTRANTS!$A$1:$H$1000,6,0))</f>
        <v/>
      </c>
      <c r="M776" s="99" t="str">
        <f t="shared" si="126"/>
        <v/>
      </c>
      <c r="N776" s="38"/>
      <c r="O776" s="5" t="str">
        <f t="shared" si="127"/>
        <v/>
      </c>
      <c r="P776" s="6" t="str">
        <f>IF(D776="","",COUNTIF($O$2:O776,O776))</f>
        <v/>
      </c>
      <c r="Q776" s="7" t="str">
        <f t="shared" si="120"/>
        <v/>
      </c>
      <c r="R776" s="42" t="str">
        <f>IF(AND(P776=4,H776="M",NOT(L776="Unattached")),SUMIF(O$2:O776,O776,I$2:I776),"")</f>
        <v/>
      </c>
      <c r="S776" s="7" t="str">
        <f t="shared" si="121"/>
        <v/>
      </c>
      <c r="T776" s="42" t="str">
        <f>IF(AND(P776=3,H776="F",NOT(L776="Unattached")),SUMIF(O$2:O776,O776,I$2:I776),"")</f>
        <v/>
      </c>
      <c r="U776" s="8" t="str">
        <f t="shared" si="124"/>
        <v/>
      </c>
      <c r="V776" s="8" t="str">
        <f t="shared" si="128"/>
        <v/>
      </c>
      <c r="W776" s="40" t="str">
        <f t="shared" si="125"/>
        <v xml:space="preserve"> </v>
      </c>
      <c r="X776" s="40" t="str">
        <f>IF(H776="M",IF(P776&lt;&gt;4,"",VLOOKUP(CONCATENATE(O776," ",(P776-3)),$W$2:AA776,5,0)),IF(P776&lt;&gt;3,"",VLOOKUP(CONCATENATE(O776," ",(P776-2)),$W$2:AA776,5,0)))</f>
        <v/>
      </c>
      <c r="Y776" s="40" t="str">
        <f>IF(H776="M",IF(P776&lt;&gt;4,"",VLOOKUP(CONCATENATE(O776," ",(P776-2)),$W$2:AA776,5,0)),IF(P776&lt;&gt;3,"",VLOOKUP(CONCATENATE(O776," ",(P776-1)),$W$2:AA776,5,0)))</f>
        <v/>
      </c>
      <c r="Z776" s="40" t="str">
        <f>IF(H776="M",IF(P776&lt;&gt;4,"",VLOOKUP(CONCATENATE(O776," ",(P776-1)),$W$2:AA776,5,0)),IF(P776&lt;&gt;3,"",VLOOKUP(CONCATENATE(O776," ",(P776)),$W$2:AA776,5,0)))</f>
        <v/>
      </c>
      <c r="AA776" s="40" t="str">
        <f t="shared" si="129"/>
        <v/>
      </c>
    </row>
    <row r="777" spans="1:27" x14ac:dyDescent="0.3">
      <c r="A777" s="78" t="str">
        <f t="shared" si="122"/>
        <v/>
      </c>
      <c r="B777" s="78" t="str">
        <f t="shared" si="123"/>
        <v/>
      </c>
      <c r="C777" s="1">
        <v>776</v>
      </c>
      <c r="E777" s="73"/>
      <c r="F777" t="str">
        <f>IF(D777="","",VLOOKUP(D777,ENTRANTS!$A$1:$H$1000,2,0))</f>
        <v/>
      </c>
      <c r="G777" t="str">
        <f>IF(D777="","",VLOOKUP(D777,ENTRANTS!$A$1:$H$1000,3,0))</f>
        <v/>
      </c>
      <c r="H777" s="1" t="str">
        <f>IF(D777="","",LEFT(VLOOKUP(D777,ENTRANTS!$A$1:$H$1000,5,0),1))</f>
        <v/>
      </c>
      <c r="I777" s="1" t="str">
        <f>IF(D777="","",COUNTIF($H$2:H777,H777))</f>
        <v/>
      </c>
      <c r="J777" s="1" t="str">
        <f>IF(D777="","",VLOOKUP(D777,ENTRANTS!$A$1:$H$1000,4,0))</f>
        <v/>
      </c>
      <c r="K777" s="1" t="str">
        <f>IF(D777="","",COUNTIF($J$2:J777,J777))</f>
        <v/>
      </c>
      <c r="L777" t="str">
        <f>IF(D777="","",VLOOKUP(D777,ENTRANTS!$A$1:$H$1000,6,0))</f>
        <v/>
      </c>
      <c r="M777" s="99" t="str">
        <f t="shared" si="126"/>
        <v/>
      </c>
      <c r="N777" s="38"/>
      <c r="O777" s="5" t="str">
        <f t="shared" si="127"/>
        <v/>
      </c>
      <c r="P777" s="6" t="str">
        <f>IF(D777="","",COUNTIF($O$2:O777,O777))</f>
        <v/>
      </c>
      <c r="Q777" s="7" t="str">
        <f t="shared" si="120"/>
        <v/>
      </c>
      <c r="R777" s="42" t="str">
        <f>IF(AND(P777=4,H777="M",NOT(L777="Unattached")),SUMIF(O$2:O777,O777,I$2:I777),"")</f>
        <v/>
      </c>
      <c r="S777" s="7" t="str">
        <f t="shared" si="121"/>
        <v/>
      </c>
      <c r="T777" s="42" t="str">
        <f>IF(AND(P777=3,H777="F",NOT(L777="Unattached")),SUMIF(O$2:O777,O777,I$2:I777),"")</f>
        <v/>
      </c>
      <c r="U777" s="8" t="str">
        <f t="shared" si="124"/>
        <v/>
      </c>
      <c r="V777" s="8" t="str">
        <f t="shared" si="128"/>
        <v/>
      </c>
      <c r="W777" s="40" t="str">
        <f t="shared" si="125"/>
        <v xml:space="preserve"> </v>
      </c>
      <c r="X777" s="40" t="str">
        <f>IF(H777="M",IF(P777&lt;&gt;4,"",VLOOKUP(CONCATENATE(O777," ",(P777-3)),$W$2:AA777,5,0)),IF(P777&lt;&gt;3,"",VLOOKUP(CONCATENATE(O777," ",(P777-2)),$W$2:AA777,5,0)))</f>
        <v/>
      </c>
      <c r="Y777" s="40" t="str">
        <f>IF(H777="M",IF(P777&lt;&gt;4,"",VLOOKUP(CONCATENATE(O777," ",(P777-2)),$W$2:AA777,5,0)),IF(P777&lt;&gt;3,"",VLOOKUP(CONCATENATE(O777," ",(P777-1)),$W$2:AA777,5,0)))</f>
        <v/>
      </c>
      <c r="Z777" s="40" t="str">
        <f>IF(H777="M",IF(P777&lt;&gt;4,"",VLOOKUP(CONCATENATE(O777," ",(P777-1)),$W$2:AA777,5,0)),IF(P777&lt;&gt;3,"",VLOOKUP(CONCATENATE(O777," ",(P777)),$W$2:AA777,5,0)))</f>
        <v/>
      </c>
      <c r="AA777" s="40" t="str">
        <f t="shared" si="129"/>
        <v/>
      </c>
    </row>
    <row r="778" spans="1:27" x14ac:dyDescent="0.3">
      <c r="A778" s="78" t="str">
        <f t="shared" si="122"/>
        <v/>
      </c>
      <c r="B778" s="78" t="str">
        <f t="shared" si="123"/>
        <v/>
      </c>
      <c r="C778" s="1">
        <v>777</v>
      </c>
      <c r="E778" s="73"/>
      <c r="F778" t="str">
        <f>IF(D778="","",VLOOKUP(D778,ENTRANTS!$A$1:$H$1000,2,0))</f>
        <v/>
      </c>
      <c r="G778" t="str">
        <f>IF(D778="","",VLOOKUP(D778,ENTRANTS!$A$1:$H$1000,3,0))</f>
        <v/>
      </c>
      <c r="H778" s="1" t="str">
        <f>IF(D778="","",LEFT(VLOOKUP(D778,ENTRANTS!$A$1:$H$1000,5,0),1))</f>
        <v/>
      </c>
      <c r="I778" s="1" t="str">
        <f>IF(D778="","",COUNTIF($H$2:H778,H778))</f>
        <v/>
      </c>
      <c r="J778" s="1" t="str">
        <f>IF(D778="","",VLOOKUP(D778,ENTRANTS!$A$1:$H$1000,4,0))</f>
        <v/>
      </c>
      <c r="K778" s="1" t="str">
        <f>IF(D778="","",COUNTIF($J$2:J778,J778))</f>
        <v/>
      </c>
      <c r="L778" t="str">
        <f>IF(D778="","",VLOOKUP(D778,ENTRANTS!$A$1:$H$1000,6,0))</f>
        <v/>
      </c>
      <c r="M778" s="99" t="str">
        <f t="shared" si="126"/>
        <v/>
      </c>
      <c r="N778" s="38"/>
      <c r="O778" s="5" t="str">
        <f t="shared" si="127"/>
        <v/>
      </c>
      <c r="P778" s="6" t="str">
        <f>IF(D778="","",COUNTIF($O$2:O778,O778))</f>
        <v/>
      </c>
      <c r="Q778" s="7" t="str">
        <f t="shared" si="120"/>
        <v/>
      </c>
      <c r="R778" s="42" t="str">
        <f>IF(AND(P778=4,H778="M",NOT(L778="Unattached")),SUMIF(O$2:O778,O778,I$2:I778),"")</f>
        <v/>
      </c>
      <c r="S778" s="7" t="str">
        <f t="shared" si="121"/>
        <v/>
      </c>
      <c r="T778" s="42" t="str">
        <f>IF(AND(P778=3,H778="F",NOT(L778="Unattached")),SUMIF(O$2:O778,O778,I$2:I778),"")</f>
        <v/>
      </c>
      <c r="U778" s="8" t="str">
        <f t="shared" si="124"/>
        <v/>
      </c>
      <c r="V778" s="8" t="str">
        <f t="shared" si="128"/>
        <v/>
      </c>
      <c r="W778" s="40" t="str">
        <f t="shared" si="125"/>
        <v xml:space="preserve"> </v>
      </c>
      <c r="X778" s="40" t="str">
        <f>IF(H778="M",IF(P778&lt;&gt;4,"",VLOOKUP(CONCATENATE(O778," ",(P778-3)),$W$2:AA778,5,0)),IF(P778&lt;&gt;3,"",VLOOKUP(CONCATENATE(O778," ",(P778-2)),$W$2:AA778,5,0)))</f>
        <v/>
      </c>
      <c r="Y778" s="40" t="str">
        <f>IF(H778="M",IF(P778&lt;&gt;4,"",VLOOKUP(CONCATENATE(O778," ",(P778-2)),$W$2:AA778,5,0)),IF(P778&lt;&gt;3,"",VLOOKUP(CONCATENATE(O778," ",(P778-1)),$W$2:AA778,5,0)))</f>
        <v/>
      </c>
      <c r="Z778" s="40" t="str">
        <f>IF(H778="M",IF(P778&lt;&gt;4,"",VLOOKUP(CONCATENATE(O778," ",(P778-1)),$W$2:AA778,5,0)),IF(P778&lt;&gt;3,"",VLOOKUP(CONCATENATE(O778," ",(P778)),$W$2:AA778,5,0)))</f>
        <v/>
      </c>
      <c r="AA778" s="40" t="str">
        <f t="shared" si="129"/>
        <v/>
      </c>
    </row>
    <row r="779" spans="1:27" x14ac:dyDescent="0.3">
      <c r="A779" s="78" t="str">
        <f t="shared" si="122"/>
        <v/>
      </c>
      <c r="B779" s="78" t="str">
        <f t="shared" si="123"/>
        <v/>
      </c>
      <c r="C779" s="1">
        <v>778</v>
      </c>
      <c r="E779" s="73"/>
      <c r="F779" t="str">
        <f>IF(D779="","",VLOOKUP(D779,ENTRANTS!$A$1:$H$1000,2,0))</f>
        <v/>
      </c>
      <c r="G779" t="str">
        <f>IF(D779="","",VLOOKUP(D779,ENTRANTS!$A$1:$H$1000,3,0))</f>
        <v/>
      </c>
      <c r="H779" s="1" t="str">
        <f>IF(D779="","",LEFT(VLOOKUP(D779,ENTRANTS!$A$1:$H$1000,5,0),1))</f>
        <v/>
      </c>
      <c r="I779" s="1" t="str">
        <f>IF(D779="","",COUNTIF($H$2:H779,H779))</f>
        <v/>
      </c>
      <c r="J779" s="1" t="str">
        <f>IF(D779="","",VLOOKUP(D779,ENTRANTS!$A$1:$H$1000,4,0))</f>
        <v/>
      </c>
      <c r="K779" s="1" t="str">
        <f>IF(D779="","",COUNTIF($J$2:J779,J779))</f>
        <v/>
      </c>
      <c r="L779" t="str">
        <f>IF(D779="","",VLOOKUP(D779,ENTRANTS!$A$1:$H$1000,6,0))</f>
        <v/>
      </c>
      <c r="M779" s="99" t="str">
        <f t="shared" si="126"/>
        <v/>
      </c>
      <c r="N779" s="38"/>
      <c r="O779" s="5" t="str">
        <f t="shared" si="127"/>
        <v/>
      </c>
      <c r="P779" s="6" t="str">
        <f>IF(D779="","",COUNTIF($O$2:O779,O779))</f>
        <v/>
      </c>
      <c r="Q779" s="7" t="str">
        <f t="shared" si="120"/>
        <v/>
      </c>
      <c r="R779" s="42" t="str">
        <f>IF(AND(P779=4,H779="M",NOT(L779="Unattached")),SUMIF(O$2:O779,O779,I$2:I779),"")</f>
        <v/>
      </c>
      <c r="S779" s="7" t="str">
        <f t="shared" si="121"/>
        <v/>
      </c>
      <c r="T779" s="42" t="str">
        <f>IF(AND(P779=3,H779="F",NOT(L779="Unattached")),SUMIF(O$2:O779,O779,I$2:I779),"")</f>
        <v/>
      </c>
      <c r="U779" s="8" t="str">
        <f t="shared" si="124"/>
        <v/>
      </c>
      <c r="V779" s="8" t="str">
        <f t="shared" si="128"/>
        <v/>
      </c>
      <c r="W779" s="40" t="str">
        <f t="shared" si="125"/>
        <v xml:space="preserve"> </v>
      </c>
      <c r="X779" s="40" t="str">
        <f>IF(H779="M",IF(P779&lt;&gt;4,"",VLOOKUP(CONCATENATE(O779," ",(P779-3)),$W$2:AA779,5,0)),IF(P779&lt;&gt;3,"",VLOOKUP(CONCATENATE(O779," ",(P779-2)),$W$2:AA779,5,0)))</f>
        <v/>
      </c>
      <c r="Y779" s="40" t="str">
        <f>IF(H779="M",IF(P779&lt;&gt;4,"",VLOOKUP(CONCATENATE(O779," ",(P779-2)),$W$2:AA779,5,0)),IF(P779&lt;&gt;3,"",VLOOKUP(CONCATENATE(O779," ",(P779-1)),$W$2:AA779,5,0)))</f>
        <v/>
      </c>
      <c r="Z779" s="40" t="str">
        <f>IF(H779="M",IF(P779&lt;&gt;4,"",VLOOKUP(CONCATENATE(O779," ",(P779-1)),$W$2:AA779,5,0)),IF(P779&lt;&gt;3,"",VLOOKUP(CONCATENATE(O779," ",(P779)),$W$2:AA779,5,0)))</f>
        <v/>
      </c>
      <c r="AA779" s="40" t="str">
        <f t="shared" si="129"/>
        <v/>
      </c>
    </row>
    <row r="780" spans="1:27" x14ac:dyDescent="0.3">
      <c r="A780" s="78" t="str">
        <f t="shared" si="122"/>
        <v/>
      </c>
      <c r="B780" s="78" t="str">
        <f t="shared" si="123"/>
        <v/>
      </c>
      <c r="C780" s="1">
        <v>779</v>
      </c>
      <c r="E780" s="73"/>
      <c r="F780" t="str">
        <f>IF(D780="","",VLOOKUP(D780,ENTRANTS!$A$1:$H$1000,2,0))</f>
        <v/>
      </c>
      <c r="G780" t="str">
        <f>IF(D780="","",VLOOKUP(D780,ENTRANTS!$A$1:$H$1000,3,0))</f>
        <v/>
      </c>
      <c r="H780" s="1" t="str">
        <f>IF(D780="","",LEFT(VLOOKUP(D780,ENTRANTS!$A$1:$H$1000,5,0),1))</f>
        <v/>
      </c>
      <c r="I780" s="1" t="str">
        <f>IF(D780="","",COUNTIF($H$2:H780,H780))</f>
        <v/>
      </c>
      <c r="J780" s="1" t="str">
        <f>IF(D780="","",VLOOKUP(D780,ENTRANTS!$A$1:$H$1000,4,0))</f>
        <v/>
      </c>
      <c r="K780" s="1" t="str">
        <f>IF(D780="","",COUNTIF($J$2:J780,J780))</f>
        <v/>
      </c>
      <c r="L780" t="str">
        <f>IF(D780="","",VLOOKUP(D780,ENTRANTS!$A$1:$H$1000,6,0))</f>
        <v/>
      </c>
      <c r="M780" s="99" t="str">
        <f t="shared" si="126"/>
        <v/>
      </c>
      <c r="N780" s="38"/>
      <c r="O780" s="5" t="str">
        <f t="shared" si="127"/>
        <v/>
      </c>
      <c r="P780" s="6" t="str">
        <f>IF(D780="","",COUNTIF($O$2:O780,O780))</f>
        <v/>
      </c>
      <c r="Q780" s="7" t="str">
        <f t="shared" si="120"/>
        <v/>
      </c>
      <c r="R780" s="42" t="str">
        <f>IF(AND(P780=4,H780="M",NOT(L780="Unattached")),SUMIF(O$2:O780,O780,I$2:I780),"")</f>
        <v/>
      </c>
      <c r="S780" s="7" t="str">
        <f t="shared" si="121"/>
        <v/>
      </c>
      <c r="T780" s="42" t="str">
        <f>IF(AND(P780=3,H780="F",NOT(L780="Unattached")),SUMIF(O$2:O780,O780,I$2:I780),"")</f>
        <v/>
      </c>
      <c r="U780" s="8" t="str">
        <f t="shared" si="124"/>
        <v/>
      </c>
      <c r="V780" s="8" t="str">
        <f t="shared" si="128"/>
        <v/>
      </c>
      <c r="W780" s="40" t="str">
        <f t="shared" si="125"/>
        <v xml:space="preserve"> </v>
      </c>
      <c r="X780" s="40" t="str">
        <f>IF(H780="M",IF(P780&lt;&gt;4,"",VLOOKUP(CONCATENATE(O780," ",(P780-3)),$W$2:AA780,5,0)),IF(P780&lt;&gt;3,"",VLOOKUP(CONCATENATE(O780," ",(P780-2)),$W$2:AA780,5,0)))</f>
        <v/>
      </c>
      <c r="Y780" s="40" t="str">
        <f>IF(H780="M",IF(P780&lt;&gt;4,"",VLOOKUP(CONCATENATE(O780," ",(P780-2)),$W$2:AA780,5,0)),IF(P780&lt;&gt;3,"",VLOOKUP(CONCATENATE(O780," ",(P780-1)),$W$2:AA780,5,0)))</f>
        <v/>
      </c>
      <c r="Z780" s="40" t="str">
        <f>IF(H780="M",IF(P780&lt;&gt;4,"",VLOOKUP(CONCATENATE(O780," ",(P780-1)),$W$2:AA780,5,0)),IF(P780&lt;&gt;3,"",VLOOKUP(CONCATENATE(O780," ",(P780)),$W$2:AA780,5,0)))</f>
        <v/>
      </c>
      <c r="AA780" s="40" t="str">
        <f t="shared" si="129"/>
        <v/>
      </c>
    </row>
    <row r="781" spans="1:27" x14ac:dyDescent="0.3">
      <c r="A781" s="78" t="str">
        <f t="shared" si="122"/>
        <v/>
      </c>
      <c r="B781" s="78" t="str">
        <f t="shared" si="123"/>
        <v/>
      </c>
      <c r="C781" s="1">
        <v>780</v>
      </c>
      <c r="E781" s="73"/>
      <c r="F781" t="str">
        <f>IF(D781="","",VLOOKUP(D781,ENTRANTS!$A$1:$H$1000,2,0))</f>
        <v/>
      </c>
      <c r="G781" t="str">
        <f>IF(D781="","",VLOOKUP(D781,ENTRANTS!$A$1:$H$1000,3,0))</f>
        <v/>
      </c>
      <c r="H781" s="1" t="str">
        <f>IF(D781="","",LEFT(VLOOKUP(D781,ENTRANTS!$A$1:$H$1000,5,0),1))</f>
        <v/>
      </c>
      <c r="I781" s="1" t="str">
        <f>IF(D781="","",COUNTIF($H$2:H781,H781))</f>
        <v/>
      </c>
      <c r="J781" s="1" t="str">
        <f>IF(D781="","",VLOOKUP(D781,ENTRANTS!$A$1:$H$1000,4,0))</f>
        <v/>
      </c>
      <c r="K781" s="1" t="str">
        <f>IF(D781="","",COUNTIF($J$2:J781,J781))</f>
        <v/>
      </c>
      <c r="L781" t="str">
        <f>IF(D781="","",VLOOKUP(D781,ENTRANTS!$A$1:$H$1000,6,0))</f>
        <v/>
      </c>
      <c r="M781" s="99" t="str">
        <f t="shared" si="126"/>
        <v/>
      </c>
      <c r="N781" s="38"/>
      <c r="O781" s="5" t="str">
        <f t="shared" si="127"/>
        <v/>
      </c>
      <c r="P781" s="6" t="str">
        <f>IF(D781="","",COUNTIF($O$2:O781,O781))</f>
        <v/>
      </c>
      <c r="Q781" s="7" t="str">
        <f t="shared" si="120"/>
        <v/>
      </c>
      <c r="R781" s="42" t="str">
        <f>IF(AND(P781=4,H781="M",NOT(L781="Unattached")),SUMIF(O$2:O781,O781,I$2:I781),"")</f>
        <v/>
      </c>
      <c r="S781" s="7" t="str">
        <f t="shared" si="121"/>
        <v/>
      </c>
      <c r="T781" s="42" t="str">
        <f>IF(AND(P781=3,H781="F",NOT(L781="Unattached")),SUMIF(O$2:O781,O781,I$2:I781),"")</f>
        <v/>
      </c>
      <c r="U781" s="8" t="str">
        <f t="shared" si="124"/>
        <v/>
      </c>
      <c r="V781" s="8" t="str">
        <f t="shared" si="128"/>
        <v/>
      </c>
      <c r="W781" s="40" t="str">
        <f t="shared" si="125"/>
        <v xml:space="preserve"> </v>
      </c>
      <c r="X781" s="40" t="str">
        <f>IF(H781="M",IF(P781&lt;&gt;4,"",VLOOKUP(CONCATENATE(O781," ",(P781-3)),$W$2:AA781,5,0)),IF(P781&lt;&gt;3,"",VLOOKUP(CONCATENATE(O781," ",(P781-2)),$W$2:AA781,5,0)))</f>
        <v/>
      </c>
      <c r="Y781" s="40" t="str">
        <f>IF(H781="M",IF(P781&lt;&gt;4,"",VLOOKUP(CONCATENATE(O781," ",(P781-2)),$W$2:AA781,5,0)),IF(P781&lt;&gt;3,"",VLOOKUP(CONCATENATE(O781," ",(P781-1)),$W$2:AA781,5,0)))</f>
        <v/>
      </c>
      <c r="Z781" s="40" t="str">
        <f>IF(H781="M",IF(P781&lt;&gt;4,"",VLOOKUP(CONCATENATE(O781," ",(P781-1)),$W$2:AA781,5,0)),IF(P781&lt;&gt;3,"",VLOOKUP(CONCATENATE(O781," ",(P781)),$W$2:AA781,5,0)))</f>
        <v/>
      </c>
      <c r="AA781" s="40" t="str">
        <f t="shared" si="129"/>
        <v/>
      </c>
    </row>
    <row r="782" spans="1:27" x14ac:dyDescent="0.3">
      <c r="A782" s="78" t="str">
        <f t="shared" si="122"/>
        <v/>
      </c>
      <c r="B782" s="78" t="str">
        <f t="shared" si="123"/>
        <v/>
      </c>
      <c r="C782" s="1">
        <v>781</v>
      </c>
      <c r="E782" s="73"/>
      <c r="F782" t="str">
        <f>IF(D782="","",VLOOKUP(D782,ENTRANTS!$A$1:$H$1000,2,0))</f>
        <v/>
      </c>
      <c r="G782" t="str">
        <f>IF(D782="","",VLOOKUP(D782,ENTRANTS!$A$1:$H$1000,3,0))</f>
        <v/>
      </c>
      <c r="H782" s="1" t="str">
        <f>IF(D782="","",LEFT(VLOOKUP(D782,ENTRANTS!$A$1:$H$1000,5,0),1))</f>
        <v/>
      </c>
      <c r="I782" s="1" t="str">
        <f>IF(D782="","",COUNTIF($H$2:H782,H782))</f>
        <v/>
      </c>
      <c r="J782" s="1" t="str">
        <f>IF(D782="","",VLOOKUP(D782,ENTRANTS!$A$1:$H$1000,4,0))</f>
        <v/>
      </c>
      <c r="K782" s="1" t="str">
        <f>IF(D782="","",COUNTIF($J$2:J782,J782))</f>
        <v/>
      </c>
      <c r="L782" t="str">
        <f>IF(D782="","",VLOOKUP(D782,ENTRANTS!$A$1:$H$1000,6,0))</f>
        <v/>
      </c>
      <c r="M782" s="99" t="str">
        <f t="shared" si="126"/>
        <v/>
      </c>
      <c r="N782" s="38"/>
      <c r="O782" s="5" t="str">
        <f t="shared" si="127"/>
        <v/>
      </c>
      <c r="P782" s="6" t="str">
        <f>IF(D782="","",COUNTIF($O$2:O782,O782))</f>
        <v/>
      </c>
      <c r="Q782" s="7" t="str">
        <f t="shared" si="120"/>
        <v/>
      </c>
      <c r="R782" s="42" t="str">
        <f>IF(AND(P782=4,H782="M",NOT(L782="Unattached")),SUMIF(O$2:O782,O782,I$2:I782),"")</f>
        <v/>
      </c>
      <c r="S782" s="7" t="str">
        <f t="shared" si="121"/>
        <v/>
      </c>
      <c r="T782" s="42" t="str">
        <f>IF(AND(P782=3,H782="F",NOT(L782="Unattached")),SUMIF(O$2:O782,O782,I$2:I782),"")</f>
        <v/>
      </c>
      <c r="U782" s="8" t="str">
        <f t="shared" si="124"/>
        <v/>
      </c>
      <c r="V782" s="8" t="str">
        <f t="shared" si="128"/>
        <v/>
      </c>
      <c r="W782" s="40" t="str">
        <f t="shared" si="125"/>
        <v xml:space="preserve"> </v>
      </c>
      <c r="X782" s="40" t="str">
        <f>IF(H782="M",IF(P782&lt;&gt;4,"",VLOOKUP(CONCATENATE(O782," ",(P782-3)),$W$2:AA782,5,0)),IF(P782&lt;&gt;3,"",VLOOKUP(CONCATENATE(O782," ",(P782-2)),$W$2:AA782,5,0)))</f>
        <v/>
      </c>
      <c r="Y782" s="40" t="str">
        <f>IF(H782="M",IF(P782&lt;&gt;4,"",VLOOKUP(CONCATENATE(O782," ",(P782-2)),$W$2:AA782,5,0)),IF(P782&lt;&gt;3,"",VLOOKUP(CONCATENATE(O782," ",(P782-1)),$W$2:AA782,5,0)))</f>
        <v/>
      </c>
      <c r="Z782" s="40" t="str">
        <f>IF(H782="M",IF(P782&lt;&gt;4,"",VLOOKUP(CONCATENATE(O782," ",(P782-1)),$W$2:AA782,5,0)),IF(P782&lt;&gt;3,"",VLOOKUP(CONCATENATE(O782," ",(P782)),$W$2:AA782,5,0)))</f>
        <v/>
      </c>
      <c r="AA782" s="40" t="str">
        <f t="shared" si="129"/>
        <v/>
      </c>
    </row>
    <row r="783" spans="1:27" x14ac:dyDescent="0.3">
      <c r="A783" s="78" t="str">
        <f t="shared" si="122"/>
        <v/>
      </c>
      <c r="B783" s="78" t="str">
        <f t="shared" si="123"/>
        <v/>
      </c>
      <c r="C783" s="1">
        <v>782</v>
      </c>
      <c r="E783" s="73"/>
      <c r="F783" t="str">
        <f>IF(D783="","",VLOOKUP(D783,ENTRANTS!$A$1:$H$1000,2,0))</f>
        <v/>
      </c>
      <c r="G783" t="str">
        <f>IF(D783="","",VLOOKUP(D783,ENTRANTS!$A$1:$H$1000,3,0))</f>
        <v/>
      </c>
      <c r="H783" s="1" t="str">
        <f>IF(D783="","",LEFT(VLOOKUP(D783,ENTRANTS!$A$1:$H$1000,5,0),1))</f>
        <v/>
      </c>
      <c r="I783" s="1" t="str">
        <f>IF(D783="","",COUNTIF($H$2:H783,H783))</f>
        <v/>
      </c>
      <c r="J783" s="1" t="str">
        <f>IF(D783="","",VLOOKUP(D783,ENTRANTS!$A$1:$H$1000,4,0))</f>
        <v/>
      </c>
      <c r="K783" s="1" t="str">
        <f>IF(D783="","",COUNTIF($J$2:J783,J783))</f>
        <v/>
      </c>
      <c r="L783" t="str">
        <f>IF(D783="","",VLOOKUP(D783,ENTRANTS!$A$1:$H$1000,6,0))</f>
        <v/>
      </c>
      <c r="M783" s="99" t="str">
        <f t="shared" si="126"/>
        <v/>
      </c>
      <c r="N783" s="38"/>
      <c r="O783" s="5" t="str">
        <f t="shared" si="127"/>
        <v/>
      </c>
      <c r="P783" s="6" t="str">
        <f>IF(D783="","",COUNTIF($O$2:O783,O783))</f>
        <v/>
      </c>
      <c r="Q783" s="7" t="str">
        <f t="shared" si="120"/>
        <v/>
      </c>
      <c r="R783" s="42" t="str">
        <f>IF(AND(P783=4,H783="M",NOT(L783="Unattached")),SUMIF(O$2:O783,O783,I$2:I783),"")</f>
        <v/>
      </c>
      <c r="S783" s="7" t="str">
        <f t="shared" si="121"/>
        <v/>
      </c>
      <c r="T783" s="42" t="str">
        <f>IF(AND(P783=3,H783="F",NOT(L783="Unattached")),SUMIF(O$2:O783,O783,I$2:I783),"")</f>
        <v/>
      </c>
      <c r="U783" s="8" t="str">
        <f t="shared" si="124"/>
        <v/>
      </c>
      <c r="V783" s="8" t="str">
        <f t="shared" si="128"/>
        <v/>
      </c>
      <c r="W783" s="40" t="str">
        <f t="shared" si="125"/>
        <v xml:space="preserve"> </v>
      </c>
      <c r="X783" s="40" t="str">
        <f>IF(H783="M",IF(P783&lt;&gt;4,"",VLOOKUP(CONCATENATE(O783," ",(P783-3)),$W$2:AA783,5,0)),IF(P783&lt;&gt;3,"",VLOOKUP(CONCATENATE(O783," ",(P783-2)),$W$2:AA783,5,0)))</f>
        <v/>
      </c>
      <c r="Y783" s="40" t="str">
        <f>IF(H783="M",IF(P783&lt;&gt;4,"",VLOOKUP(CONCATENATE(O783," ",(P783-2)),$W$2:AA783,5,0)),IF(P783&lt;&gt;3,"",VLOOKUP(CONCATENATE(O783," ",(P783-1)),$W$2:AA783,5,0)))</f>
        <v/>
      </c>
      <c r="Z783" s="40" t="str">
        <f>IF(H783="M",IF(P783&lt;&gt;4,"",VLOOKUP(CONCATENATE(O783," ",(P783-1)),$W$2:AA783,5,0)),IF(P783&lt;&gt;3,"",VLOOKUP(CONCATENATE(O783," ",(P783)),$W$2:AA783,5,0)))</f>
        <v/>
      </c>
      <c r="AA783" s="40" t="str">
        <f t="shared" si="129"/>
        <v/>
      </c>
    </row>
    <row r="784" spans="1:27" x14ac:dyDescent="0.3">
      <c r="A784" s="78" t="str">
        <f t="shared" si="122"/>
        <v/>
      </c>
      <c r="B784" s="78" t="str">
        <f t="shared" si="123"/>
        <v/>
      </c>
      <c r="C784" s="1">
        <v>783</v>
      </c>
      <c r="E784" s="73"/>
      <c r="F784" t="str">
        <f>IF(D784="","",VLOOKUP(D784,ENTRANTS!$A$1:$H$1000,2,0))</f>
        <v/>
      </c>
      <c r="G784" t="str">
        <f>IF(D784="","",VLOOKUP(D784,ENTRANTS!$A$1:$H$1000,3,0))</f>
        <v/>
      </c>
      <c r="H784" s="1" t="str">
        <f>IF(D784="","",LEFT(VLOOKUP(D784,ENTRANTS!$A$1:$H$1000,5,0),1))</f>
        <v/>
      </c>
      <c r="I784" s="1" t="str">
        <f>IF(D784="","",COUNTIF($H$2:H784,H784))</f>
        <v/>
      </c>
      <c r="J784" s="1" t="str">
        <f>IF(D784="","",VLOOKUP(D784,ENTRANTS!$A$1:$H$1000,4,0))</f>
        <v/>
      </c>
      <c r="K784" s="1" t="str">
        <f>IF(D784="","",COUNTIF($J$2:J784,J784))</f>
        <v/>
      </c>
      <c r="L784" t="str">
        <f>IF(D784="","",VLOOKUP(D784,ENTRANTS!$A$1:$H$1000,6,0))</f>
        <v/>
      </c>
      <c r="M784" s="99" t="str">
        <f t="shared" si="126"/>
        <v/>
      </c>
      <c r="N784" s="38"/>
      <c r="O784" s="5" t="str">
        <f t="shared" si="127"/>
        <v/>
      </c>
      <c r="P784" s="6" t="str">
        <f>IF(D784="","",COUNTIF($O$2:O784,O784))</f>
        <v/>
      </c>
      <c r="Q784" s="7" t="str">
        <f t="shared" si="120"/>
        <v/>
      </c>
      <c r="R784" s="42" t="str">
        <f>IF(AND(P784=4,H784="M",NOT(L784="Unattached")),SUMIF(O$2:O784,O784,I$2:I784),"")</f>
        <v/>
      </c>
      <c r="S784" s="7" t="str">
        <f t="shared" si="121"/>
        <v/>
      </c>
      <c r="T784" s="42" t="str">
        <f>IF(AND(P784=3,H784="F",NOT(L784="Unattached")),SUMIF(O$2:O784,O784,I$2:I784),"")</f>
        <v/>
      </c>
      <c r="U784" s="8" t="str">
        <f t="shared" si="124"/>
        <v/>
      </c>
      <c r="V784" s="8" t="str">
        <f t="shared" si="128"/>
        <v/>
      </c>
      <c r="W784" s="40" t="str">
        <f t="shared" si="125"/>
        <v xml:space="preserve"> </v>
      </c>
      <c r="X784" s="40" t="str">
        <f>IF(H784="M",IF(P784&lt;&gt;4,"",VLOOKUP(CONCATENATE(O784," ",(P784-3)),$W$2:AA784,5,0)),IF(P784&lt;&gt;3,"",VLOOKUP(CONCATENATE(O784," ",(P784-2)),$W$2:AA784,5,0)))</f>
        <v/>
      </c>
      <c r="Y784" s="40" t="str">
        <f>IF(H784="M",IF(P784&lt;&gt;4,"",VLOOKUP(CONCATENATE(O784," ",(P784-2)),$W$2:AA784,5,0)),IF(P784&lt;&gt;3,"",VLOOKUP(CONCATENATE(O784," ",(P784-1)),$W$2:AA784,5,0)))</f>
        <v/>
      </c>
      <c r="Z784" s="40" t="str">
        <f>IF(H784="M",IF(P784&lt;&gt;4,"",VLOOKUP(CONCATENATE(O784," ",(P784-1)),$W$2:AA784,5,0)),IF(P784&lt;&gt;3,"",VLOOKUP(CONCATENATE(O784," ",(P784)),$W$2:AA784,5,0)))</f>
        <v/>
      </c>
      <c r="AA784" s="40" t="str">
        <f t="shared" si="129"/>
        <v/>
      </c>
    </row>
    <row r="785" spans="1:27" x14ac:dyDescent="0.3">
      <c r="A785" s="78" t="str">
        <f t="shared" si="122"/>
        <v/>
      </c>
      <c r="B785" s="78" t="str">
        <f t="shared" si="123"/>
        <v/>
      </c>
      <c r="C785" s="1">
        <v>784</v>
      </c>
      <c r="E785" s="73"/>
      <c r="F785" t="str">
        <f>IF(D785="","",VLOOKUP(D785,ENTRANTS!$A$1:$H$1000,2,0))</f>
        <v/>
      </c>
      <c r="G785" t="str">
        <f>IF(D785="","",VLOOKUP(D785,ENTRANTS!$A$1:$H$1000,3,0))</f>
        <v/>
      </c>
      <c r="H785" s="1" t="str">
        <f>IF(D785="","",LEFT(VLOOKUP(D785,ENTRANTS!$A$1:$H$1000,5,0),1))</f>
        <v/>
      </c>
      <c r="I785" s="1" t="str">
        <f>IF(D785="","",COUNTIF($H$2:H785,H785))</f>
        <v/>
      </c>
      <c r="J785" s="1" t="str">
        <f>IF(D785="","",VLOOKUP(D785,ENTRANTS!$A$1:$H$1000,4,0))</f>
        <v/>
      </c>
      <c r="K785" s="1" t="str">
        <f>IF(D785="","",COUNTIF($J$2:J785,J785))</f>
        <v/>
      </c>
      <c r="L785" t="str">
        <f>IF(D785="","",VLOOKUP(D785,ENTRANTS!$A$1:$H$1000,6,0))</f>
        <v/>
      </c>
      <c r="M785" s="99" t="str">
        <f t="shared" si="126"/>
        <v/>
      </c>
      <c r="N785" s="38"/>
      <c r="O785" s="5" t="str">
        <f t="shared" si="127"/>
        <v/>
      </c>
      <c r="P785" s="6" t="str">
        <f>IF(D785="","",COUNTIF($O$2:O785,O785))</f>
        <v/>
      </c>
      <c r="Q785" s="7" t="str">
        <f t="shared" si="120"/>
        <v/>
      </c>
      <c r="R785" s="42" t="str">
        <f>IF(AND(P785=4,H785="M",NOT(L785="Unattached")),SUMIF(O$2:O785,O785,I$2:I785),"")</f>
        <v/>
      </c>
      <c r="S785" s="7" t="str">
        <f t="shared" si="121"/>
        <v/>
      </c>
      <c r="T785" s="42" t="str">
        <f>IF(AND(P785=3,H785="F",NOT(L785="Unattached")),SUMIF(O$2:O785,O785,I$2:I785),"")</f>
        <v/>
      </c>
      <c r="U785" s="8" t="str">
        <f t="shared" si="124"/>
        <v/>
      </c>
      <c r="V785" s="8" t="str">
        <f t="shared" si="128"/>
        <v/>
      </c>
      <c r="W785" s="40" t="str">
        <f t="shared" si="125"/>
        <v xml:space="preserve"> </v>
      </c>
      <c r="X785" s="40" t="str">
        <f>IF(H785="M",IF(P785&lt;&gt;4,"",VLOOKUP(CONCATENATE(O785," ",(P785-3)),$W$2:AA785,5,0)),IF(P785&lt;&gt;3,"",VLOOKUP(CONCATENATE(O785," ",(P785-2)),$W$2:AA785,5,0)))</f>
        <v/>
      </c>
      <c r="Y785" s="40" t="str">
        <f>IF(H785="M",IF(P785&lt;&gt;4,"",VLOOKUP(CONCATENATE(O785," ",(P785-2)),$W$2:AA785,5,0)),IF(P785&lt;&gt;3,"",VLOOKUP(CONCATENATE(O785," ",(P785-1)),$W$2:AA785,5,0)))</f>
        <v/>
      </c>
      <c r="Z785" s="40" t="str">
        <f>IF(H785="M",IF(P785&lt;&gt;4,"",VLOOKUP(CONCATENATE(O785," ",(P785-1)),$W$2:AA785,5,0)),IF(P785&lt;&gt;3,"",VLOOKUP(CONCATENATE(O785," ",(P785)),$W$2:AA785,5,0)))</f>
        <v/>
      </c>
      <c r="AA785" s="40" t="str">
        <f t="shared" si="129"/>
        <v/>
      </c>
    </row>
    <row r="786" spans="1:27" x14ac:dyDescent="0.3">
      <c r="A786" s="78" t="str">
        <f t="shared" si="122"/>
        <v/>
      </c>
      <c r="B786" s="78" t="str">
        <f t="shared" si="123"/>
        <v/>
      </c>
      <c r="C786" s="1">
        <v>785</v>
      </c>
      <c r="E786" s="73"/>
      <c r="F786" t="str">
        <f>IF(D786="","",VLOOKUP(D786,ENTRANTS!$A$1:$H$1000,2,0))</f>
        <v/>
      </c>
      <c r="G786" t="str">
        <f>IF(D786="","",VLOOKUP(D786,ENTRANTS!$A$1:$H$1000,3,0))</f>
        <v/>
      </c>
      <c r="H786" s="1" t="str">
        <f>IF(D786="","",LEFT(VLOOKUP(D786,ENTRANTS!$A$1:$H$1000,5,0),1))</f>
        <v/>
      </c>
      <c r="I786" s="1" t="str">
        <f>IF(D786="","",COUNTIF($H$2:H786,H786))</f>
        <v/>
      </c>
      <c r="J786" s="1" t="str">
        <f>IF(D786="","",VLOOKUP(D786,ENTRANTS!$A$1:$H$1000,4,0))</f>
        <v/>
      </c>
      <c r="K786" s="1" t="str">
        <f>IF(D786="","",COUNTIF($J$2:J786,J786))</f>
        <v/>
      </c>
      <c r="L786" t="str">
        <f>IF(D786="","",VLOOKUP(D786,ENTRANTS!$A$1:$H$1000,6,0))</f>
        <v/>
      </c>
      <c r="M786" s="99" t="str">
        <f t="shared" si="126"/>
        <v/>
      </c>
      <c r="N786" s="38"/>
      <c r="O786" s="5" t="str">
        <f t="shared" si="127"/>
        <v/>
      </c>
      <c r="P786" s="6" t="str">
        <f>IF(D786="","",COUNTIF($O$2:O786,O786))</f>
        <v/>
      </c>
      <c r="Q786" s="7" t="str">
        <f t="shared" si="120"/>
        <v/>
      </c>
      <c r="R786" s="42" t="str">
        <f>IF(AND(P786=4,H786="M",NOT(L786="Unattached")),SUMIF(O$2:O786,O786,I$2:I786),"")</f>
        <v/>
      </c>
      <c r="S786" s="7" t="str">
        <f t="shared" si="121"/>
        <v/>
      </c>
      <c r="T786" s="42" t="str">
        <f>IF(AND(P786=3,H786="F",NOT(L786="Unattached")),SUMIF(O$2:O786,O786,I$2:I786),"")</f>
        <v/>
      </c>
      <c r="U786" s="8" t="str">
        <f t="shared" si="124"/>
        <v/>
      </c>
      <c r="V786" s="8" t="str">
        <f t="shared" si="128"/>
        <v/>
      </c>
      <c r="W786" s="40" t="str">
        <f t="shared" si="125"/>
        <v xml:space="preserve"> </v>
      </c>
      <c r="X786" s="40" t="str">
        <f>IF(H786="M",IF(P786&lt;&gt;4,"",VLOOKUP(CONCATENATE(O786," ",(P786-3)),$W$2:AA786,5,0)),IF(P786&lt;&gt;3,"",VLOOKUP(CONCATENATE(O786," ",(P786-2)),$W$2:AA786,5,0)))</f>
        <v/>
      </c>
      <c r="Y786" s="40" t="str">
        <f>IF(H786="M",IF(P786&lt;&gt;4,"",VLOOKUP(CONCATENATE(O786," ",(P786-2)),$W$2:AA786,5,0)),IF(P786&lt;&gt;3,"",VLOOKUP(CONCATENATE(O786," ",(P786-1)),$W$2:AA786,5,0)))</f>
        <v/>
      </c>
      <c r="Z786" s="40" t="str">
        <f>IF(H786="M",IF(P786&lt;&gt;4,"",VLOOKUP(CONCATENATE(O786," ",(P786-1)),$W$2:AA786,5,0)),IF(P786&lt;&gt;3,"",VLOOKUP(CONCATENATE(O786," ",(P786)),$W$2:AA786,5,0)))</f>
        <v/>
      </c>
      <c r="AA786" s="40" t="str">
        <f t="shared" si="129"/>
        <v/>
      </c>
    </row>
    <row r="787" spans="1:27" x14ac:dyDescent="0.3">
      <c r="A787" s="78" t="str">
        <f t="shared" si="122"/>
        <v/>
      </c>
      <c r="B787" s="78" t="str">
        <f t="shared" si="123"/>
        <v/>
      </c>
      <c r="C787" s="1">
        <v>786</v>
      </c>
      <c r="E787" s="73"/>
      <c r="F787" t="str">
        <f>IF(D787="","",VLOOKUP(D787,ENTRANTS!$A$1:$H$1000,2,0))</f>
        <v/>
      </c>
      <c r="G787" t="str">
        <f>IF(D787="","",VLOOKUP(D787,ENTRANTS!$A$1:$H$1000,3,0))</f>
        <v/>
      </c>
      <c r="H787" s="1" t="str">
        <f>IF(D787="","",LEFT(VLOOKUP(D787,ENTRANTS!$A$1:$H$1000,5,0),1))</f>
        <v/>
      </c>
      <c r="I787" s="1" t="str">
        <f>IF(D787="","",COUNTIF($H$2:H787,H787))</f>
        <v/>
      </c>
      <c r="J787" s="1" t="str">
        <f>IF(D787="","",VLOOKUP(D787,ENTRANTS!$A$1:$H$1000,4,0))</f>
        <v/>
      </c>
      <c r="K787" s="1" t="str">
        <f>IF(D787="","",COUNTIF($J$2:J787,J787))</f>
        <v/>
      </c>
      <c r="L787" t="str">
        <f>IF(D787="","",VLOOKUP(D787,ENTRANTS!$A$1:$H$1000,6,0))</f>
        <v/>
      </c>
      <c r="M787" s="99" t="str">
        <f t="shared" si="126"/>
        <v/>
      </c>
      <c r="N787" s="38"/>
      <c r="O787" s="5" t="str">
        <f t="shared" si="127"/>
        <v/>
      </c>
      <c r="P787" s="6" t="str">
        <f>IF(D787="","",COUNTIF($O$2:O787,O787))</f>
        <v/>
      </c>
      <c r="Q787" s="7" t="str">
        <f t="shared" si="120"/>
        <v/>
      </c>
      <c r="R787" s="42" t="str">
        <f>IF(AND(P787=4,H787="M",NOT(L787="Unattached")),SUMIF(O$2:O787,O787,I$2:I787),"")</f>
        <v/>
      </c>
      <c r="S787" s="7" t="str">
        <f t="shared" si="121"/>
        <v/>
      </c>
      <c r="T787" s="42" t="str">
        <f>IF(AND(P787=3,H787="F",NOT(L787="Unattached")),SUMIF(O$2:O787,O787,I$2:I787),"")</f>
        <v/>
      </c>
      <c r="U787" s="8" t="str">
        <f t="shared" si="124"/>
        <v/>
      </c>
      <c r="V787" s="8" t="str">
        <f t="shared" si="128"/>
        <v/>
      </c>
      <c r="W787" s="40" t="str">
        <f t="shared" si="125"/>
        <v xml:space="preserve"> </v>
      </c>
      <c r="X787" s="40" t="str">
        <f>IF(H787="M",IF(P787&lt;&gt;4,"",VLOOKUP(CONCATENATE(O787," ",(P787-3)),$W$2:AA787,5,0)),IF(P787&lt;&gt;3,"",VLOOKUP(CONCATENATE(O787," ",(P787-2)),$W$2:AA787,5,0)))</f>
        <v/>
      </c>
      <c r="Y787" s="40" t="str">
        <f>IF(H787="M",IF(P787&lt;&gt;4,"",VLOOKUP(CONCATENATE(O787," ",(P787-2)),$W$2:AA787,5,0)),IF(P787&lt;&gt;3,"",VLOOKUP(CONCATENATE(O787," ",(P787-1)),$W$2:AA787,5,0)))</f>
        <v/>
      </c>
      <c r="Z787" s="40" t="str">
        <f>IF(H787="M",IF(P787&lt;&gt;4,"",VLOOKUP(CONCATENATE(O787," ",(P787-1)),$W$2:AA787,5,0)),IF(P787&lt;&gt;3,"",VLOOKUP(CONCATENATE(O787," ",(P787)),$W$2:AA787,5,0)))</f>
        <v/>
      </c>
      <c r="AA787" s="40" t="str">
        <f t="shared" si="129"/>
        <v/>
      </c>
    </row>
    <row r="788" spans="1:27" x14ac:dyDescent="0.3">
      <c r="A788" s="78" t="str">
        <f t="shared" si="122"/>
        <v/>
      </c>
      <c r="B788" s="78" t="str">
        <f t="shared" si="123"/>
        <v/>
      </c>
      <c r="C788" s="1">
        <v>787</v>
      </c>
      <c r="E788" s="73"/>
      <c r="F788" t="str">
        <f>IF(D788="","",VLOOKUP(D788,ENTRANTS!$A$1:$H$1000,2,0))</f>
        <v/>
      </c>
      <c r="G788" t="str">
        <f>IF(D788="","",VLOOKUP(D788,ENTRANTS!$A$1:$H$1000,3,0))</f>
        <v/>
      </c>
      <c r="H788" s="1" t="str">
        <f>IF(D788="","",LEFT(VLOOKUP(D788,ENTRANTS!$A$1:$H$1000,5,0),1))</f>
        <v/>
      </c>
      <c r="I788" s="1" t="str">
        <f>IF(D788="","",COUNTIF($H$2:H788,H788))</f>
        <v/>
      </c>
      <c r="J788" s="1" t="str">
        <f>IF(D788="","",VLOOKUP(D788,ENTRANTS!$A$1:$H$1000,4,0))</f>
        <v/>
      </c>
      <c r="K788" s="1" t="str">
        <f>IF(D788="","",COUNTIF($J$2:J788,J788))</f>
        <v/>
      </c>
      <c r="L788" t="str">
        <f>IF(D788="","",VLOOKUP(D788,ENTRANTS!$A$1:$H$1000,6,0))</f>
        <v/>
      </c>
      <c r="M788" s="99" t="str">
        <f t="shared" si="126"/>
        <v/>
      </c>
      <c r="N788" s="38"/>
      <c r="O788" s="5" t="str">
        <f t="shared" si="127"/>
        <v/>
      </c>
      <c r="P788" s="6" t="str">
        <f>IF(D788="","",COUNTIF($O$2:O788,O788))</f>
        <v/>
      </c>
      <c r="Q788" s="7" t="str">
        <f t="shared" si="120"/>
        <v/>
      </c>
      <c r="R788" s="42" t="str">
        <f>IF(AND(P788=4,H788="M",NOT(L788="Unattached")),SUMIF(O$2:O788,O788,I$2:I788),"")</f>
        <v/>
      </c>
      <c r="S788" s="7" t="str">
        <f t="shared" si="121"/>
        <v/>
      </c>
      <c r="T788" s="42" t="str">
        <f>IF(AND(P788=3,H788="F",NOT(L788="Unattached")),SUMIF(O$2:O788,O788,I$2:I788),"")</f>
        <v/>
      </c>
      <c r="U788" s="8" t="str">
        <f t="shared" si="124"/>
        <v/>
      </c>
      <c r="V788" s="8" t="str">
        <f t="shared" si="128"/>
        <v/>
      </c>
      <c r="W788" s="40" t="str">
        <f t="shared" si="125"/>
        <v xml:space="preserve"> </v>
      </c>
      <c r="X788" s="40" t="str">
        <f>IF(H788="M",IF(P788&lt;&gt;4,"",VLOOKUP(CONCATENATE(O788," ",(P788-3)),$W$2:AA788,5,0)),IF(P788&lt;&gt;3,"",VLOOKUP(CONCATENATE(O788," ",(P788-2)),$W$2:AA788,5,0)))</f>
        <v/>
      </c>
      <c r="Y788" s="40" t="str">
        <f>IF(H788="M",IF(P788&lt;&gt;4,"",VLOOKUP(CONCATENATE(O788," ",(P788-2)),$W$2:AA788,5,0)),IF(P788&lt;&gt;3,"",VLOOKUP(CONCATENATE(O788," ",(P788-1)),$W$2:AA788,5,0)))</f>
        <v/>
      </c>
      <c r="Z788" s="40" t="str">
        <f>IF(H788="M",IF(P788&lt;&gt;4,"",VLOOKUP(CONCATENATE(O788," ",(P788-1)),$W$2:AA788,5,0)),IF(P788&lt;&gt;3,"",VLOOKUP(CONCATENATE(O788," ",(P788)),$W$2:AA788,5,0)))</f>
        <v/>
      </c>
      <c r="AA788" s="40" t="str">
        <f t="shared" si="129"/>
        <v/>
      </c>
    </row>
    <row r="789" spans="1:27" x14ac:dyDescent="0.3">
      <c r="A789" s="78" t="str">
        <f t="shared" si="122"/>
        <v/>
      </c>
      <c r="B789" s="78" t="str">
        <f t="shared" si="123"/>
        <v/>
      </c>
      <c r="C789" s="1">
        <v>788</v>
      </c>
      <c r="E789" s="73"/>
      <c r="F789" t="str">
        <f>IF(D789="","",VLOOKUP(D789,ENTRANTS!$A$1:$H$1000,2,0))</f>
        <v/>
      </c>
      <c r="G789" t="str">
        <f>IF(D789="","",VLOOKUP(D789,ENTRANTS!$A$1:$H$1000,3,0))</f>
        <v/>
      </c>
      <c r="H789" s="1" t="str">
        <f>IF(D789="","",LEFT(VLOOKUP(D789,ENTRANTS!$A$1:$H$1000,5,0),1))</f>
        <v/>
      </c>
      <c r="I789" s="1" t="str">
        <f>IF(D789="","",COUNTIF($H$2:H789,H789))</f>
        <v/>
      </c>
      <c r="J789" s="1" t="str">
        <f>IF(D789="","",VLOOKUP(D789,ENTRANTS!$A$1:$H$1000,4,0))</f>
        <v/>
      </c>
      <c r="K789" s="1" t="str">
        <f>IF(D789="","",COUNTIF($J$2:J789,J789))</f>
        <v/>
      </c>
      <c r="L789" t="str">
        <f>IF(D789="","",VLOOKUP(D789,ENTRANTS!$A$1:$H$1000,6,0))</f>
        <v/>
      </c>
      <c r="M789" s="99" t="str">
        <f t="shared" si="126"/>
        <v/>
      </c>
      <c r="N789" s="38"/>
      <c r="O789" s="5" t="str">
        <f t="shared" si="127"/>
        <v/>
      </c>
      <c r="P789" s="6" t="str">
        <f>IF(D789="","",COUNTIF($O$2:O789,O789))</f>
        <v/>
      </c>
      <c r="Q789" s="7" t="str">
        <f t="shared" si="120"/>
        <v/>
      </c>
      <c r="R789" s="42" t="str">
        <f>IF(AND(P789=4,H789="M",NOT(L789="Unattached")),SUMIF(O$2:O789,O789,I$2:I789),"")</f>
        <v/>
      </c>
      <c r="S789" s="7" t="str">
        <f t="shared" si="121"/>
        <v/>
      </c>
      <c r="T789" s="42" t="str">
        <f>IF(AND(P789=3,H789="F",NOT(L789="Unattached")),SUMIF(O$2:O789,O789,I$2:I789),"")</f>
        <v/>
      </c>
      <c r="U789" s="8" t="str">
        <f t="shared" si="124"/>
        <v/>
      </c>
      <c r="V789" s="8" t="str">
        <f t="shared" si="128"/>
        <v/>
      </c>
      <c r="W789" s="40" t="str">
        <f t="shared" si="125"/>
        <v xml:space="preserve"> </v>
      </c>
      <c r="X789" s="40" t="str">
        <f>IF(H789="M",IF(P789&lt;&gt;4,"",VLOOKUP(CONCATENATE(O789," ",(P789-3)),$W$2:AA789,5,0)),IF(P789&lt;&gt;3,"",VLOOKUP(CONCATENATE(O789," ",(P789-2)),$W$2:AA789,5,0)))</f>
        <v/>
      </c>
      <c r="Y789" s="40" t="str">
        <f>IF(H789="M",IF(P789&lt;&gt;4,"",VLOOKUP(CONCATENATE(O789," ",(P789-2)),$W$2:AA789,5,0)),IF(P789&lt;&gt;3,"",VLOOKUP(CONCATENATE(O789," ",(P789-1)),$W$2:AA789,5,0)))</f>
        <v/>
      </c>
      <c r="Z789" s="40" t="str">
        <f>IF(H789="M",IF(P789&lt;&gt;4,"",VLOOKUP(CONCATENATE(O789," ",(P789-1)),$W$2:AA789,5,0)),IF(P789&lt;&gt;3,"",VLOOKUP(CONCATENATE(O789," ",(P789)),$W$2:AA789,5,0)))</f>
        <v/>
      </c>
      <c r="AA789" s="40" t="str">
        <f t="shared" si="129"/>
        <v/>
      </c>
    </row>
    <row r="790" spans="1:27" x14ac:dyDescent="0.3">
      <c r="A790" s="78" t="str">
        <f t="shared" si="122"/>
        <v/>
      </c>
      <c r="B790" s="78" t="str">
        <f t="shared" si="123"/>
        <v/>
      </c>
      <c r="C790" s="1">
        <v>789</v>
      </c>
      <c r="E790" s="73"/>
      <c r="F790" t="str">
        <f>IF(D790="","",VLOOKUP(D790,ENTRANTS!$A$1:$H$1000,2,0))</f>
        <v/>
      </c>
      <c r="G790" t="str">
        <f>IF(D790="","",VLOOKUP(D790,ENTRANTS!$A$1:$H$1000,3,0))</f>
        <v/>
      </c>
      <c r="H790" s="1" t="str">
        <f>IF(D790="","",LEFT(VLOOKUP(D790,ENTRANTS!$A$1:$H$1000,5,0),1))</f>
        <v/>
      </c>
      <c r="I790" s="1" t="str">
        <f>IF(D790="","",COUNTIF($H$2:H790,H790))</f>
        <v/>
      </c>
      <c r="J790" s="1" t="str">
        <f>IF(D790="","",VLOOKUP(D790,ENTRANTS!$A$1:$H$1000,4,0))</f>
        <v/>
      </c>
      <c r="K790" s="1" t="str">
        <f>IF(D790="","",COUNTIF($J$2:J790,J790))</f>
        <v/>
      </c>
      <c r="L790" t="str">
        <f>IF(D790="","",VLOOKUP(D790,ENTRANTS!$A$1:$H$1000,6,0))</f>
        <v/>
      </c>
      <c r="M790" s="99" t="str">
        <f t="shared" si="126"/>
        <v/>
      </c>
      <c r="N790" s="38"/>
      <c r="O790" s="5" t="str">
        <f t="shared" si="127"/>
        <v/>
      </c>
      <c r="P790" s="6" t="str">
        <f>IF(D790="","",COUNTIF($O$2:O790,O790))</f>
        <v/>
      </c>
      <c r="Q790" s="7" t="str">
        <f t="shared" ref="Q790:Q853" si="130">IF(R790="","",RANK(R790,$R$2:$R$1000,1))</f>
        <v/>
      </c>
      <c r="R790" s="42" t="str">
        <f>IF(AND(P790=4,H790="M",NOT(L790="Unattached")),SUMIF(O$2:O790,O790,I$2:I790),"")</f>
        <v/>
      </c>
      <c r="S790" s="7" t="str">
        <f t="shared" ref="S790:S853" si="131">IF(T790="","",RANK(T790,$T$2:$T$1000,1))</f>
        <v/>
      </c>
      <c r="T790" s="42" t="str">
        <f>IF(AND(P790=3,H790="F",NOT(L790="Unattached")),SUMIF(O$2:O790,O790,I$2:I790),"")</f>
        <v/>
      </c>
      <c r="U790" s="8" t="str">
        <f t="shared" si="124"/>
        <v/>
      </c>
      <c r="V790" s="8" t="str">
        <f t="shared" si="128"/>
        <v/>
      </c>
      <c r="W790" s="40" t="str">
        <f t="shared" si="125"/>
        <v xml:space="preserve"> </v>
      </c>
      <c r="X790" s="40" t="str">
        <f>IF(H790="M",IF(P790&lt;&gt;4,"",VLOOKUP(CONCATENATE(O790," ",(P790-3)),$W$2:AA790,5,0)),IF(P790&lt;&gt;3,"",VLOOKUP(CONCATENATE(O790," ",(P790-2)),$W$2:AA790,5,0)))</f>
        <v/>
      </c>
      <c r="Y790" s="40" t="str">
        <f>IF(H790="M",IF(P790&lt;&gt;4,"",VLOOKUP(CONCATENATE(O790," ",(P790-2)),$W$2:AA790,5,0)),IF(P790&lt;&gt;3,"",VLOOKUP(CONCATENATE(O790," ",(P790-1)),$W$2:AA790,5,0)))</f>
        <v/>
      </c>
      <c r="Z790" s="40" t="str">
        <f>IF(H790="M",IF(P790&lt;&gt;4,"",VLOOKUP(CONCATENATE(O790," ",(P790-1)),$W$2:AA790,5,0)),IF(P790&lt;&gt;3,"",VLOOKUP(CONCATENATE(O790," ",(P790)),$W$2:AA790,5,0)))</f>
        <v/>
      </c>
      <c r="AA790" s="40" t="str">
        <f t="shared" si="129"/>
        <v/>
      </c>
    </row>
    <row r="791" spans="1:27" x14ac:dyDescent="0.3">
      <c r="A791" s="78" t="str">
        <f t="shared" si="122"/>
        <v/>
      </c>
      <c r="B791" s="78" t="str">
        <f t="shared" si="123"/>
        <v/>
      </c>
      <c r="C791" s="1">
        <v>790</v>
      </c>
      <c r="E791" s="73"/>
      <c r="F791" t="str">
        <f>IF(D791="","",VLOOKUP(D791,ENTRANTS!$A$1:$H$1000,2,0))</f>
        <v/>
      </c>
      <c r="G791" t="str">
        <f>IF(D791="","",VLOOKUP(D791,ENTRANTS!$A$1:$H$1000,3,0))</f>
        <v/>
      </c>
      <c r="H791" s="1" t="str">
        <f>IF(D791="","",LEFT(VLOOKUP(D791,ENTRANTS!$A$1:$H$1000,5,0),1))</f>
        <v/>
      </c>
      <c r="I791" s="1" t="str">
        <f>IF(D791="","",COUNTIF($H$2:H791,H791))</f>
        <v/>
      </c>
      <c r="J791" s="1" t="str">
        <f>IF(D791="","",VLOOKUP(D791,ENTRANTS!$A$1:$H$1000,4,0))</f>
        <v/>
      </c>
      <c r="K791" s="1" t="str">
        <f>IF(D791="","",COUNTIF($J$2:J791,J791))</f>
        <v/>
      </c>
      <c r="L791" t="str">
        <f>IF(D791="","",VLOOKUP(D791,ENTRANTS!$A$1:$H$1000,6,0))</f>
        <v/>
      </c>
      <c r="M791" s="99" t="str">
        <f t="shared" si="126"/>
        <v/>
      </c>
      <c r="N791" s="38"/>
      <c r="O791" s="5" t="str">
        <f t="shared" si="127"/>
        <v/>
      </c>
      <c r="P791" s="6" t="str">
        <f>IF(D791="","",COUNTIF($O$2:O791,O791))</f>
        <v/>
      </c>
      <c r="Q791" s="7" t="str">
        <f t="shared" si="130"/>
        <v/>
      </c>
      <c r="R791" s="42" t="str">
        <f>IF(AND(P791=4,H791="M",NOT(L791="Unattached")),SUMIF(O$2:O791,O791,I$2:I791),"")</f>
        <v/>
      </c>
      <c r="S791" s="7" t="str">
        <f t="shared" si="131"/>
        <v/>
      </c>
      <c r="T791" s="42" t="str">
        <f>IF(AND(P791=3,H791="F",NOT(L791="Unattached")),SUMIF(O$2:O791,O791,I$2:I791),"")</f>
        <v/>
      </c>
      <c r="U791" s="8" t="str">
        <f t="shared" si="124"/>
        <v/>
      </c>
      <c r="V791" s="8" t="str">
        <f t="shared" si="128"/>
        <v/>
      </c>
      <c r="W791" s="40" t="str">
        <f t="shared" si="125"/>
        <v xml:space="preserve"> </v>
      </c>
      <c r="X791" s="40" t="str">
        <f>IF(H791="M",IF(P791&lt;&gt;4,"",VLOOKUP(CONCATENATE(O791," ",(P791-3)),$W$2:AA791,5,0)),IF(P791&lt;&gt;3,"",VLOOKUP(CONCATENATE(O791," ",(P791-2)),$W$2:AA791,5,0)))</f>
        <v/>
      </c>
      <c r="Y791" s="40" t="str">
        <f>IF(H791="M",IF(P791&lt;&gt;4,"",VLOOKUP(CONCATENATE(O791," ",(P791-2)),$W$2:AA791,5,0)),IF(P791&lt;&gt;3,"",VLOOKUP(CONCATENATE(O791," ",(P791-1)),$W$2:AA791,5,0)))</f>
        <v/>
      </c>
      <c r="Z791" s="40" t="str">
        <f>IF(H791="M",IF(P791&lt;&gt;4,"",VLOOKUP(CONCATENATE(O791," ",(P791-1)),$W$2:AA791,5,0)),IF(P791&lt;&gt;3,"",VLOOKUP(CONCATENATE(O791," ",(P791)),$W$2:AA791,5,0)))</f>
        <v/>
      </c>
      <c r="AA791" s="40" t="str">
        <f t="shared" si="129"/>
        <v/>
      </c>
    </row>
    <row r="792" spans="1:27" x14ac:dyDescent="0.3">
      <c r="A792" s="78" t="str">
        <f t="shared" si="122"/>
        <v/>
      </c>
      <c r="B792" s="78" t="str">
        <f t="shared" si="123"/>
        <v/>
      </c>
      <c r="C792" s="1">
        <v>791</v>
      </c>
      <c r="E792" s="73"/>
      <c r="F792" t="str">
        <f>IF(D792="","",VLOOKUP(D792,ENTRANTS!$A$1:$H$1000,2,0))</f>
        <v/>
      </c>
      <c r="G792" t="str">
        <f>IF(D792="","",VLOOKUP(D792,ENTRANTS!$A$1:$H$1000,3,0))</f>
        <v/>
      </c>
      <c r="H792" s="1" t="str">
        <f>IF(D792="","",LEFT(VLOOKUP(D792,ENTRANTS!$A$1:$H$1000,5,0),1))</f>
        <v/>
      </c>
      <c r="I792" s="1" t="str">
        <f>IF(D792="","",COUNTIF($H$2:H792,H792))</f>
        <v/>
      </c>
      <c r="J792" s="1" t="str">
        <f>IF(D792="","",VLOOKUP(D792,ENTRANTS!$A$1:$H$1000,4,0))</f>
        <v/>
      </c>
      <c r="K792" s="1" t="str">
        <f>IF(D792="","",COUNTIF($J$2:J792,J792))</f>
        <v/>
      </c>
      <c r="L792" t="str">
        <f>IF(D792="","",VLOOKUP(D792,ENTRANTS!$A$1:$H$1000,6,0))</f>
        <v/>
      </c>
      <c r="M792" s="99" t="str">
        <f t="shared" si="126"/>
        <v/>
      </c>
      <c r="N792" s="38"/>
      <c r="O792" s="5" t="str">
        <f t="shared" si="127"/>
        <v/>
      </c>
      <c r="P792" s="6" t="str">
        <f>IF(D792="","",COUNTIF($O$2:O792,O792))</f>
        <v/>
      </c>
      <c r="Q792" s="7" t="str">
        <f t="shared" si="130"/>
        <v/>
      </c>
      <c r="R792" s="42" t="str">
        <f>IF(AND(P792=4,H792="M",NOT(L792="Unattached")),SUMIF(O$2:O792,O792,I$2:I792),"")</f>
        <v/>
      </c>
      <c r="S792" s="7" t="str">
        <f t="shared" si="131"/>
        <v/>
      </c>
      <c r="T792" s="42" t="str">
        <f>IF(AND(P792=3,H792="F",NOT(L792="Unattached")),SUMIF(O$2:O792,O792,I$2:I792),"")</f>
        <v/>
      </c>
      <c r="U792" s="8" t="str">
        <f t="shared" si="124"/>
        <v/>
      </c>
      <c r="V792" s="8" t="str">
        <f t="shared" si="128"/>
        <v/>
      </c>
      <c r="W792" s="40" t="str">
        <f t="shared" si="125"/>
        <v xml:space="preserve"> </v>
      </c>
      <c r="X792" s="40" t="str">
        <f>IF(H792="M",IF(P792&lt;&gt;4,"",VLOOKUP(CONCATENATE(O792," ",(P792-3)),$W$2:AA792,5,0)),IF(P792&lt;&gt;3,"",VLOOKUP(CONCATENATE(O792," ",(P792-2)),$W$2:AA792,5,0)))</f>
        <v/>
      </c>
      <c r="Y792" s="40" t="str">
        <f>IF(H792="M",IF(P792&lt;&gt;4,"",VLOOKUP(CONCATENATE(O792," ",(P792-2)),$W$2:AA792,5,0)),IF(P792&lt;&gt;3,"",VLOOKUP(CONCATENATE(O792," ",(P792-1)),$W$2:AA792,5,0)))</f>
        <v/>
      </c>
      <c r="Z792" s="40" t="str">
        <f>IF(H792="M",IF(P792&lt;&gt;4,"",VLOOKUP(CONCATENATE(O792," ",(P792-1)),$W$2:AA792,5,0)),IF(P792&lt;&gt;3,"",VLOOKUP(CONCATENATE(O792," ",(P792)),$W$2:AA792,5,0)))</f>
        <v/>
      </c>
      <c r="AA792" s="40" t="str">
        <f t="shared" si="129"/>
        <v/>
      </c>
    </row>
    <row r="793" spans="1:27" x14ac:dyDescent="0.3">
      <c r="A793" s="78" t="str">
        <f t="shared" si="122"/>
        <v/>
      </c>
      <c r="B793" s="78" t="str">
        <f t="shared" si="123"/>
        <v/>
      </c>
      <c r="C793" s="1">
        <v>792</v>
      </c>
      <c r="E793" s="73"/>
      <c r="F793" t="str">
        <f>IF(D793="","",VLOOKUP(D793,ENTRANTS!$A$1:$H$1000,2,0))</f>
        <v/>
      </c>
      <c r="G793" t="str">
        <f>IF(D793="","",VLOOKUP(D793,ENTRANTS!$A$1:$H$1000,3,0))</f>
        <v/>
      </c>
      <c r="H793" s="1" t="str">
        <f>IF(D793="","",LEFT(VLOOKUP(D793,ENTRANTS!$A$1:$H$1000,5,0),1))</f>
        <v/>
      </c>
      <c r="I793" s="1" t="str">
        <f>IF(D793="","",COUNTIF($H$2:H793,H793))</f>
        <v/>
      </c>
      <c r="J793" s="1" t="str">
        <f>IF(D793="","",VLOOKUP(D793,ENTRANTS!$A$1:$H$1000,4,0))</f>
        <v/>
      </c>
      <c r="K793" s="1" t="str">
        <f>IF(D793="","",COUNTIF($J$2:J793,J793))</f>
        <v/>
      </c>
      <c r="L793" t="str">
        <f>IF(D793="","",VLOOKUP(D793,ENTRANTS!$A$1:$H$1000,6,0))</f>
        <v/>
      </c>
      <c r="M793" s="99" t="str">
        <f t="shared" si="126"/>
        <v/>
      </c>
      <c r="N793" s="38"/>
      <c r="O793" s="5" t="str">
        <f t="shared" si="127"/>
        <v/>
      </c>
      <c r="P793" s="6" t="str">
        <f>IF(D793="","",COUNTIF($O$2:O793,O793))</f>
        <v/>
      </c>
      <c r="Q793" s="7" t="str">
        <f t="shared" si="130"/>
        <v/>
      </c>
      <c r="R793" s="42" t="str">
        <f>IF(AND(P793=4,H793="M",NOT(L793="Unattached")),SUMIF(O$2:O793,O793,I$2:I793),"")</f>
        <v/>
      </c>
      <c r="S793" s="7" t="str">
        <f t="shared" si="131"/>
        <v/>
      </c>
      <c r="T793" s="42" t="str">
        <f>IF(AND(P793=3,H793="F",NOT(L793="Unattached")),SUMIF(O$2:O793,O793,I$2:I793),"")</f>
        <v/>
      </c>
      <c r="U793" s="8" t="str">
        <f t="shared" si="124"/>
        <v/>
      </c>
      <c r="V793" s="8" t="str">
        <f t="shared" si="128"/>
        <v/>
      </c>
      <c r="W793" s="40" t="str">
        <f t="shared" si="125"/>
        <v xml:space="preserve"> </v>
      </c>
      <c r="X793" s="40" t="str">
        <f>IF(H793="M",IF(P793&lt;&gt;4,"",VLOOKUP(CONCATENATE(O793," ",(P793-3)),$W$2:AA793,5,0)),IF(P793&lt;&gt;3,"",VLOOKUP(CONCATENATE(O793," ",(P793-2)),$W$2:AA793,5,0)))</f>
        <v/>
      </c>
      <c r="Y793" s="40" t="str">
        <f>IF(H793="M",IF(P793&lt;&gt;4,"",VLOOKUP(CONCATENATE(O793," ",(P793-2)),$W$2:AA793,5,0)),IF(P793&lt;&gt;3,"",VLOOKUP(CONCATENATE(O793," ",(P793-1)),$W$2:AA793,5,0)))</f>
        <v/>
      </c>
      <c r="Z793" s="40" t="str">
        <f>IF(H793="M",IF(P793&lt;&gt;4,"",VLOOKUP(CONCATENATE(O793," ",(P793-1)),$W$2:AA793,5,0)),IF(P793&lt;&gt;3,"",VLOOKUP(CONCATENATE(O793," ",(P793)),$W$2:AA793,5,0)))</f>
        <v/>
      </c>
      <c r="AA793" s="40" t="str">
        <f t="shared" si="129"/>
        <v/>
      </c>
    </row>
    <row r="794" spans="1:27" x14ac:dyDescent="0.3">
      <c r="A794" s="78" t="str">
        <f t="shared" si="122"/>
        <v/>
      </c>
      <c r="B794" s="78" t="str">
        <f t="shared" si="123"/>
        <v/>
      </c>
      <c r="C794" s="1">
        <v>793</v>
      </c>
      <c r="E794" s="73"/>
      <c r="F794" t="str">
        <f>IF(D794="","",VLOOKUP(D794,ENTRANTS!$A$1:$H$1000,2,0))</f>
        <v/>
      </c>
      <c r="G794" t="str">
        <f>IF(D794="","",VLOOKUP(D794,ENTRANTS!$A$1:$H$1000,3,0))</f>
        <v/>
      </c>
      <c r="H794" s="1" t="str">
        <f>IF(D794="","",LEFT(VLOOKUP(D794,ENTRANTS!$A$1:$H$1000,5,0),1))</f>
        <v/>
      </c>
      <c r="I794" s="1" t="str">
        <f>IF(D794="","",COUNTIF($H$2:H794,H794))</f>
        <v/>
      </c>
      <c r="J794" s="1" t="str">
        <f>IF(D794="","",VLOOKUP(D794,ENTRANTS!$A$1:$H$1000,4,0))</f>
        <v/>
      </c>
      <c r="K794" s="1" t="str">
        <f>IF(D794="","",COUNTIF($J$2:J794,J794))</f>
        <v/>
      </c>
      <c r="L794" t="str">
        <f>IF(D794="","",VLOOKUP(D794,ENTRANTS!$A$1:$H$1000,6,0))</f>
        <v/>
      </c>
      <c r="M794" s="99" t="str">
        <f t="shared" si="126"/>
        <v/>
      </c>
      <c r="N794" s="38"/>
      <c r="O794" s="5" t="str">
        <f t="shared" si="127"/>
        <v/>
      </c>
      <c r="P794" s="6" t="str">
        <f>IF(D794="","",COUNTIF($O$2:O794,O794))</f>
        <v/>
      </c>
      <c r="Q794" s="7" t="str">
        <f t="shared" si="130"/>
        <v/>
      </c>
      <c r="R794" s="42" t="str">
        <f>IF(AND(P794=4,H794="M",NOT(L794="Unattached")),SUMIF(O$2:O794,O794,I$2:I794),"")</f>
        <v/>
      </c>
      <c r="S794" s="7" t="str">
        <f t="shared" si="131"/>
        <v/>
      </c>
      <c r="T794" s="42" t="str">
        <f>IF(AND(P794=3,H794="F",NOT(L794="Unattached")),SUMIF(O$2:O794,O794,I$2:I794),"")</f>
        <v/>
      </c>
      <c r="U794" s="8" t="str">
        <f t="shared" si="124"/>
        <v/>
      </c>
      <c r="V794" s="8" t="str">
        <f t="shared" si="128"/>
        <v/>
      </c>
      <c r="W794" s="40" t="str">
        <f t="shared" si="125"/>
        <v xml:space="preserve"> </v>
      </c>
      <c r="X794" s="40" t="str">
        <f>IF(H794="M",IF(P794&lt;&gt;4,"",VLOOKUP(CONCATENATE(O794," ",(P794-3)),$W$2:AA794,5,0)),IF(P794&lt;&gt;3,"",VLOOKUP(CONCATENATE(O794," ",(P794-2)),$W$2:AA794,5,0)))</f>
        <v/>
      </c>
      <c r="Y794" s="40" t="str">
        <f>IF(H794="M",IF(P794&lt;&gt;4,"",VLOOKUP(CONCATENATE(O794," ",(P794-2)),$W$2:AA794,5,0)),IF(P794&lt;&gt;3,"",VLOOKUP(CONCATENATE(O794," ",(P794-1)),$W$2:AA794,5,0)))</f>
        <v/>
      </c>
      <c r="Z794" s="40" t="str">
        <f>IF(H794="M",IF(P794&lt;&gt;4,"",VLOOKUP(CONCATENATE(O794," ",(P794-1)),$W$2:AA794,5,0)),IF(P794&lt;&gt;3,"",VLOOKUP(CONCATENATE(O794," ",(P794)),$W$2:AA794,5,0)))</f>
        <v/>
      </c>
      <c r="AA794" s="40" t="str">
        <f t="shared" si="129"/>
        <v/>
      </c>
    </row>
    <row r="795" spans="1:27" x14ac:dyDescent="0.3">
      <c r="A795" s="78" t="str">
        <f t="shared" si="122"/>
        <v/>
      </c>
      <c r="B795" s="78" t="str">
        <f t="shared" si="123"/>
        <v/>
      </c>
      <c r="C795" s="1">
        <v>794</v>
      </c>
      <c r="E795" s="73"/>
      <c r="F795" t="str">
        <f>IF(D795="","",VLOOKUP(D795,ENTRANTS!$A$1:$H$1000,2,0))</f>
        <v/>
      </c>
      <c r="G795" t="str">
        <f>IF(D795="","",VLOOKUP(D795,ENTRANTS!$A$1:$H$1000,3,0))</f>
        <v/>
      </c>
      <c r="H795" s="1" t="str">
        <f>IF(D795="","",LEFT(VLOOKUP(D795,ENTRANTS!$A$1:$H$1000,5,0),1))</f>
        <v/>
      </c>
      <c r="I795" s="1" t="str">
        <f>IF(D795="","",COUNTIF($H$2:H795,H795))</f>
        <v/>
      </c>
      <c r="J795" s="1" t="str">
        <f>IF(D795="","",VLOOKUP(D795,ENTRANTS!$A$1:$H$1000,4,0))</f>
        <v/>
      </c>
      <c r="K795" s="1" t="str">
        <f>IF(D795="","",COUNTIF($J$2:J795,J795))</f>
        <v/>
      </c>
      <c r="L795" t="str">
        <f>IF(D795="","",VLOOKUP(D795,ENTRANTS!$A$1:$H$1000,6,0))</f>
        <v/>
      </c>
      <c r="M795" s="99" t="str">
        <f t="shared" si="126"/>
        <v/>
      </c>
      <c r="N795" s="38"/>
      <c r="O795" s="5" t="str">
        <f t="shared" si="127"/>
        <v/>
      </c>
      <c r="P795" s="6" t="str">
        <f>IF(D795="","",COUNTIF($O$2:O795,O795))</f>
        <v/>
      </c>
      <c r="Q795" s="7" t="str">
        <f t="shared" si="130"/>
        <v/>
      </c>
      <c r="R795" s="42" t="str">
        <f>IF(AND(P795=4,H795="M",NOT(L795="Unattached")),SUMIF(O$2:O795,O795,I$2:I795),"")</f>
        <v/>
      </c>
      <c r="S795" s="7" t="str">
        <f t="shared" si="131"/>
        <v/>
      </c>
      <c r="T795" s="42" t="str">
        <f>IF(AND(P795=3,H795="F",NOT(L795="Unattached")),SUMIF(O$2:O795,O795,I$2:I795),"")</f>
        <v/>
      </c>
      <c r="U795" s="8" t="str">
        <f t="shared" si="124"/>
        <v/>
      </c>
      <c r="V795" s="8" t="str">
        <f t="shared" si="128"/>
        <v/>
      </c>
      <c r="W795" s="40" t="str">
        <f t="shared" si="125"/>
        <v xml:space="preserve"> </v>
      </c>
      <c r="X795" s="40" t="str">
        <f>IF(H795="M",IF(P795&lt;&gt;4,"",VLOOKUP(CONCATENATE(O795," ",(P795-3)),$W$2:AA795,5,0)),IF(P795&lt;&gt;3,"",VLOOKUP(CONCATENATE(O795," ",(P795-2)),$W$2:AA795,5,0)))</f>
        <v/>
      </c>
      <c r="Y795" s="40" t="str">
        <f>IF(H795="M",IF(P795&lt;&gt;4,"",VLOOKUP(CONCATENATE(O795," ",(P795-2)),$W$2:AA795,5,0)),IF(P795&lt;&gt;3,"",VLOOKUP(CONCATENATE(O795," ",(P795-1)),$W$2:AA795,5,0)))</f>
        <v/>
      </c>
      <c r="Z795" s="40" t="str">
        <f>IF(H795="M",IF(P795&lt;&gt;4,"",VLOOKUP(CONCATENATE(O795," ",(P795-1)),$W$2:AA795,5,0)),IF(P795&lt;&gt;3,"",VLOOKUP(CONCATENATE(O795," ",(P795)),$W$2:AA795,5,0)))</f>
        <v/>
      </c>
      <c r="AA795" s="40" t="str">
        <f t="shared" si="129"/>
        <v/>
      </c>
    </row>
    <row r="796" spans="1:27" x14ac:dyDescent="0.3">
      <c r="A796" s="78" t="str">
        <f t="shared" si="122"/>
        <v/>
      </c>
      <c r="B796" s="78" t="str">
        <f t="shared" si="123"/>
        <v/>
      </c>
      <c r="C796" s="1">
        <v>795</v>
      </c>
      <c r="E796" s="73"/>
      <c r="F796" t="str">
        <f>IF(D796="","",VLOOKUP(D796,ENTRANTS!$A$1:$H$1000,2,0))</f>
        <v/>
      </c>
      <c r="G796" t="str">
        <f>IF(D796="","",VLOOKUP(D796,ENTRANTS!$A$1:$H$1000,3,0))</f>
        <v/>
      </c>
      <c r="H796" s="1" t="str">
        <f>IF(D796="","",LEFT(VLOOKUP(D796,ENTRANTS!$A$1:$H$1000,5,0),1))</f>
        <v/>
      </c>
      <c r="I796" s="1" t="str">
        <f>IF(D796="","",COUNTIF($H$2:H796,H796))</f>
        <v/>
      </c>
      <c r="J796" s="1" t="str">
        <f>IF(D796="","",VLOOKUP(D796,ENTRANTS!$A$1:$H$1000,4,0))</f>
        <v/>
      </c>
      <c r="K796" s="1" t="str">
        <f>IF(D796="","",COUNTIF($J$2:J796,J796))</f>
        <v/>
      </c>
      <c r="L796" t="str">
        <f>IF(D796="","",VLOOKUP(D796,ENTRANTS!$A$1:$H$1000,6,0))</f>
        <v/>
      </c>
      <c r="M796" s="99" t="str">
        <f t="shared" si="126"/>
        <v/>
      </c>
      <c r="N796" s="38"/>
      <c r="O796" s="5" t="str">
        <f t="shared" si="127"/>
        <v/>
      </c>
      <c r="P796" s="6" t="str">
        <f>IF(D796="","",COUNTIF($O$2:O796,O796))</f>
        <v/>
      </c>
      <c r="Q796" s="7" t="str">
        <f t="shared" si="130"/>
        <v/>
      </c>
      <c r="R796" s="42" t="str">
        <f>IF(AND(P796=4,H796="M",NOT(L796="Unattached")),SUMIF(O$2:O796,O796,I$2:I796),"")</f>
        <v/>
      </c>
      <c r="S796" s="7" t="str">
        <f t="shared" si="131"/>
        <v/>
      </c>
      <c r="T796" s="42" t="str">
        <f>IF(AND(P796=3,H796="F",NOT(L796="Unattached")),SUMIF(O$2:O796,O796,I$2:I796),"")</f>
        <v/>
      </c>
      <c r="U796" s="8" t="str">
        <f t="shared" si="124"/>
        <v/>
      </c>
      <c r="V796" s="8" t="str">
        <f t="shared" si="128"/>
        <v/>
      </c>
      <c r="W796" s="40" t="str">
        <f t="shared" si="125"/>
        <v xml:space="preserve"> </v>
      </c>
      <c r="X796" s="40" t="str">
        <f>IF(H796="M",IF(P796&lt;&gt;4,"",VLOOKUP(CONCATENATE(O796," ",(P796-3)),$W$2:AA796,5,0)),IF(P796&lt;&gt;3,"",VLOOKUP(CONCATENATE(O796," ",(P796-2)),$W$2:AA796,5,0)))</f>
        <v/>
      </c>
      <c r="Y796" s="40" t="str">
        <f>IF(H796="M",IF(P796&lt;&gt;4,"",VLOOKUP(CONCATENATE(O796," ",(P796-2)),$W$2:AA796,5,0)),IF(P796&lt;&gt;3,"",VLOOKUP(CONCATENATE(O796," ",(P796-1)),$W$2:AA796,5,0)))</f>
        <v/>
      </c>
      <c r="Z796" s="40" t="str">
        <f>IF(H796="M",IF(P796&lt;&gt;4,"",VLOOKUP(CONCATENATE(O796," ",(P796-1)),$W$2:AA796,5,0)),IF(P796&lt;&gt;3,"",VLOOKUP(CONCATENATE(O796," ",(P796)),$W$2:AA796,5,0)))</f>
        <v/>
      </c>
      <c r="AA796" s="40" t="str">
        <f t="shared" si="129"/>
        <v/>
      </c>
    </row>
    <row r="797" spans="1:27" x14ac:dyDescent="0.3">
      <c r="A797" s="78" t="str">
        <f t="shared" si="122"/>
        <v/>
      </c>
      <c r="B797" s="78" t="str">
        <f t="shared" si="123"/>
        <v/>
      </c>
      <c r="C797" s="1">
        <v>796</v>
      </c>
      <c r="E797" s="73"/>
      <c r="F797" t="str">
        <f>IF(D797="","",VLOOKUP(D797,ENTRANTS!$A$1:$H$1000,2,0))</f>
        <v/>
      </c>
      <c r="G797" t="str">
        <f>IF(D797="","",VLOOKUP(D797,ENTRANTS!$A$1:$H$1000,3,0))</f>
        <v/>
      </c>
      <c r="H797" s="1" t="str">
        <f>IF(D797="","",LEFT(VLOOKUP(D797,ENTRANTS!$A$1:$H$1000,5,0),1))</f>
        <v/>
      </c>
      <c r="I797" s="1" t="str">
        <f>IF(D797="","",COUNTIF($H$2:H797,H797))</f>
        <v/>
      </c>
      <c r="J797" s="1" t="str">
        <f>IF(D797="","",VLOOKUP(D797,ENTRANTS!$A$1:$H$1000,4,0))</f>
        <v/>
      </c>
      <c r="K797" s="1" t="str">
        <f>IF(D797="","",COUNTIF($J$2:J797,J797))</f>
        <v/>
      </c>
      <c r="L797" t="str">
        <f>IF(D797="","",VLOOKUP(D797,ENTRANTS!$A$1:$H$1000,6,0))</f>
        <v/>
      </c>
      <c r="M797" s="99" t="str">
        <f t="shared" si="126"/>
        <v/>
      </c>
      <c r="N797" s="38"/>
      <c r="O797" s="5" t="str">
        <f t="shared" si="127"/>
        <v/>
      </c>
      <c r="P797" s="6" t="str">
        <f>IF(D797="","",COUNTIF($O$2:O797,O797))</f>
        <v/>
      </c>
      <c r="Q797" s="7" t="str">
        <f t="shared" si="130"/>
        <v/>
      </c>
      <c r="R797" s="42" t="str">
        <f>IF(AND(P797=4,H797="M",NOT(L797="Unattached")),SUMIF(O$2:O797,O797,I$2:I797),"")</f>
        <v/>
      </c>
      <c r="S797" s="7" t="str">
        <f t="shared" si="131"/>
        <v/>
      </c>
      <c r="T797" s="42" t="str">
        <f>IF(AND(P797=3,H797="F",NOT(L797="Unattached")),SUMIF(O$2:O797,O797,I$2:I797),"")</f>
        <v/>
      </c>
      <c r="U797" s="8" t="str">
        <f t="shared" si="124"/>
        <v/>
      </c>
      <c r="V797" s="8" t="str">
        <f t="shared" si="128"/>
        <v/>
      </c>
      <c r="W797" s="40" t="str">
        <f t="shared" si="125"/>
        <v xml:space="preserve"> </v>
      </c>
      <c r="X797" s="40" t="str">
        <f>IF(H797="M",IF(P797&lt;&gt;4,"",VLOOKUP(CONCATENATE(O797," ",(P797-3)),$W$2:AA797,5,0)),IF(P797&lt;&gt;3,"",VLOOKUP(CONCATENATE(O797," ",(P797-2)),$W$2:AA797,5,0)))</f>
        <v/>
      </c>
      <c r="Y797" s="40" t="str">
        <f>IF(H797="M",IF(P797&lt;&gt;4,"",VLOOKUP(CONCATENATE(O797," ",(P797-2)),$W$2:AA797,5,0)),IF(P797&lt;&gt;3,"",VLOOKUP(CONCATENATE(O797," ",(P797-1)),$W$2:AA797,5,0)))</f>
        <v/>
      </c>
      <c r="Z797" s="40" t="str">
        <f>IF(H797="M",IF(P797&lt;&gt;4,"",VLOOKUP(CONCATENATE(O797," ",(P797-1)),$W$2:AA797,5,0)),IF(P797&lt;&gt;3,"",VLOOKUP(CONCATENATE(O797," ",(P797)),$W$2:AA797,5,0)))</f>
        <v/>
      </c>
      <c r="AA797" s="40" t="str">
        <f t="shared" si="129"/>
        <v/>
      </c>
    </row>
    <row r="798" spans="1:27" x14ac:dyDescent="0.3">
      <c r="A798" s="78" t="str">
        <f t="shared" si="122"/>
        <v/>
      </c>
      <c r="B798" s="78" t="str">
        <f t="shared" si="123"/>
        <v/>
      </c>
      <c r="C798" s="1">
        <v>797</v>
      </c>
      <c r="E798" s="73"/>
      <c r="F798" t="str">
        <f>IF(D798="","",VLOOKUP(D798,ENTRANTS!$A$1:$H$1000,2,0))</f>
        <v/>
      </c>
      <c r="G798" t="str">
        <f>IF(D798="","",VLOOKUP(D798,ENTRANTS!$A$1:$H$1000,3,0))</f>
        <v/>
      </c>
      <c r="H798" s="1" t="str">
        <f>IF(D798="","",LEFT(VLOOKUP(D798,ENTRANTS!$A$1:$H$1000,5,0),1))</f>
        <v/>
      </c>
      <c r="I798" s="1" t="str">
        <f>IF(D798="","",COUNTIF($H$2:H798,H798))</f>
        <v/>
      </c>
      <c r="J798" s="1" t="str">
        <f>IF(D798="","",VLOOKUP(D798,ENTRANTS!$A$1:$H$1000,4,0))</f>
        <v/>
      </c>
      <c r="K798" s="1" t="str">
        <f>IF(D798="","",COUNTIF($J$2:J798,J798))</f>
        <v/>
      </c>
      <c r="L798" t="str">
        <f>IF(D798="","",VLOOKUP(D798,ENTRANTS!$A$1:$H$1000,6,0))</f>
        <v/>
      </c>
      <c r="M798" s="99" t="str">
        <f t="shared" si="126"/>
        <v/>
      </c>
      <c r="N798" s="38"/>
      <c r="O798" s="5" t="str">
        <f t="shared" si="127"/>
        <v/>
      </c>
      <c r="P798" s="6" t="str">
        <f>IF(D798="","",COUNTIF($O$2:O798,O798))</f>
        <v/>
      </c>
      <c r="Q798" s="7" t="str">
        <f t="shared" si="130"/>
        <v/>
      </c>
      <c r="R798" s="42" t="str">
        <f>IF(AND(P798=4,H798="M",NOT(L798="Unattached")),SUMIF(O$2:O798,O798,I$2:I798),"")</f>
        <v/>
      </c>
      <c r="S798" s="7" t="str">
        <f t="shared" si="131"/>
        <v/>
      </c>
      <c r="T798" s="42" t="str">
        <f>IF(AND(P798=3,H798="F",NOT(L798="Unattached")),SUMIF(O$2:O798,O798,I$2:I798),"")</f>
        <v/>
      </c>
      <c r="U798" s="8" t="str">
        <f t="shared" si="124"/>
        <v/>
      </c>
      <c r="V798" s="8" t="str">
        <f t="shared" si="128"/>
        <v/>
      </c>
      <c r="W798" s="40" t="str">
        <f t="shared" si="125"/>
        <v xml:space="preserve"> </v>
      </c>
      <c r="X798" s="40" t="str">
        <f>IF(H798="M",IF(P798&lt;&gt;4,"",VLOOKUP(CONCATENATE(O798," ",(P798-3)),$W$2:AA798,5,0)),IF(P798&lt;&gt;3,"",VLOOKUP(CONCATENATE(O798," ",(P798-2)),$W$2:AA798,5,0)))</f>
        <v/>
      </c>
      <c r="Y798" s="40" t="str">
        <f>IF(H798="M",IF(P798&lt;&gt;4,"",VLOOKUP(CONCATENATE(O798," ",(P798-2)),$W$2:AA798,5,0)),IF(P798&lt;&gt;3,"",VLOOKUP(CONCATENATE(O798," ",(P798-1)),$W$2:AA798,5,0)))</f>
        <v/>
      </c>
      <c r="Z798" s="40" t="str">
        <f>IF(H798="M",IF(P798&lt;&gt;4,"",VLOOKUP(CONCATENATE(O798," ",(P798-1)),$W$2:AA798,5,0)),IF(P798&lt;&gt;3,"",VLOOKUP(CONCATENATE(O798," ",(P798)),$W$2:AA798,5,0)))</f>
        <v/>
      </c>
      <c r="AA798" s="40" t="str">
        <f t="shared" si="129"/>
        <v/>
      </c>
    </row>
    <row r="799" spans="1:27" x14ac:dyDescent="0.3">
      <c r="A799" s="78" t="str">
        <f t="shared" si="122"/>
        <v/>
      </c>
      <c r="B799" s="78" t="str">
        <f t="shared" si="123"/>
        <v/>
      </c>
      <c r="C799" s="1">
        <v>798</v>
      </c>
      <c r="E799" s="73"/>
      <c r="F799" t="str">
        <f>IF(D799="","",VLOOKUP(D799,ENTRANTS!$A$1:$H$1000,2,0))</f>
        <v/>
      </c>
      <c r="G799" t="str">
        <f>IF(D799="","",VLOOKUP(D799,ENTRANTS!$A$1:$H$1000,3,0))</f>
        <v/>
      </c>
      <c r="H799" s="1" t="str">
        <f>IF(D799="","",LEFT(VLOOKUP(D799,ENTRANTS!$A$1:$H$1000,5,0),1))</f>
        <v/>
      </c>
      <c r="I799" s="1" t="str">
        <f>IF(D799="","",COUNTIF($H$2:H799,H799))</f>
        <v/>
      </c>
      <c r="J799" s="1" t="str">
        <f>IF(D799="","",VLOOKUP(D799,ENTRANTS!$A$1:$H$1000,4,0))</f>
        <v/>
      </c>
      <c r="K799" s="1" t="str">
        <f>IF(D799="","",COUNTIF($J$2:J799,J799))</f>
        <v/>
      </c>
      <c r="L799" t="str">
        <f>IF(D799="","",VLOOKUP(D799,ENTRANTS!$A$1:$H$1000,6,0))</f>
        <v/>
      </c>
      <c r="M799" s="99" t="str">
        <f t="shared" si="126"/>
        <v/>
      </c>
      <c r="N799" s="38"/>
      <c r="O799" s="5" t="str">
        <f t="shared" si="127"/>
        <v/>
      </c>
      <c r="P799" s="6" t="str">
        <f>IF(D799="","",COUNTIF($O$2:O799,O799))</f>
        <v/>
      </c>
      <c r="Q799" s="7" t="str">
        <f t="shared" si="130"/>
        <v/>
      </c>
      <c r="R799" s="42" t="str">
        <f>IF(AND(P799=4,H799="M",NOT(L799="Unattached")),SUMIF(O$2:O799,O799,I$2:I799),"")</f>
        <v/>
      </c>
      <c r="S799" s="7" t="str">
        <f t="shared" si="131"/>
        <v/>
      </c>
      <c r="T799" s="42" t="str">
        <f>IF(AND(P799=3,H799="F",NOT(L799="Unattached")),SUMIF(O$2:O799,O799,I$2:I799),"")</f>
        <v/>
      </c>
      <c r="U799" s="8" t="str">
        <f t="shared" si="124"/>
        <v/>
      </c>
      <c r="V799" s="8" t="str">
        <f t="shared" si="128"/>
        <v/>
      </c>
      <c r="W799" s="40" t="str">
        <f t="shared" si="125"/>
        <v xml:space="preserve"> </v>
      </c>
      <c r="X799" s="40" t="str">
        <f>IF(H799="M",IF(P799&lt;&gt;4,"",VLOOKUP(CONCATENATE(O799," ",(P799-3)),$W$2:AA799,5,0)),IF(P799&lt;&gt;3,"",VLOOKUP(CONCATENATE(O799," ",(P799-2)),$W$2:AA799,5,0)))</f>
        <v/>
      </c>
      <c r="Y799" s="40" t="str">
        <f>IF(H799="M",IF(P799&lt;&gt;4,"",VLOOKUP(CONCATENATE(O799," ",(P799-2)),$W$2:AA799,5,0)),IF(P799&lt;&gt;3,"",VLOOKUP(CONCATENATE(O799," ",(P799-1)),$W$2:AA799,5,0)))</f>
        <v/>
      </c>
      <c r="Z799" s="40" t="str">
        <f>IF(H799="M",IF(P799&lt;&gt;4,"",VLOOKUP(CONCATENATE(O799," ",(P799-1)),$W$2:AA799,5,0)),IF(P799&lt;&gt;3,"",VLOOKUP(CONCATENATE(O799," ",(P799)),$W$2:AA799,5,0)))</f>
        <v/>
      </c>
      <c r="AA799" s="40" t="str">
        <f t="shared" si="129"/>
        <v/>
      </c>
    </row>
    <row r="800" spans="1:27" x14ac:dyDescent="0.3">
      <c r="A800" s="78" t="str">
        <f t="shared" si="122"/>
        <v/>
      </c>
      <c r="B800" s="78" t="str">
        <f t="shared" si="123"/>
        <v/>
      </c>
      <c r="C800" s="1">
        <v>799</v>
      </c>
      <c r="E800" s="73"/>
      <c r="F800" t="str">
        <f>IF(D800="","",VLOOKUP(D800,ENTRANTS!$A$1:$H$1000,2,0))</f>
        <v/>
      </c>
      <c r="G800" t="str">
        <f>IF(D800="","",VLOOKUP(D800,ENTRANTS!$A$1:$H$1000,3,0))</f>
        <v/>
      </c>
      <c r="H800" s="1" t="str">
        <f>IF(D800="","",LEFT(VLOOKUP(D800,ENTRANTS!$A$1:$H$1000,5,0),1))</f>
        <v/>
      </c>
      <c r="I800" s="1" t="str">
        <f>IF(D800="","",COUNTIF($H$2:H800,H800))</f>
        <v/>
      </c>
      <c r="J800" s="1" t="str">
        <f>IF(D800="","",VLOOKUP(D800,ENTRANTS!$A$1:$H$1000,4,0))</f>
        <v/>
      </c>
      <c r="K800" s="1" t="str">
        <f>IF(D800="","",COUNTIF($J$2:J800,J800))</f>
        <v/>
      </c>
      <c r="L800" t="str">
        <f>IF(D800="","",VLOOKUP(D800,ENTRANTS!$A$1:$H$1000,6,0))</f>
        <v/>
      </c>
      <c r="M800" s="99" t="str">
        <f t="shared" si="126"/>
        <v/>
      </c>
      <c r="N800" s="38"/>
      <c r="O800" s="5" t="str">
        <f t="shared" si="127"/>
        <v/>
      </c>
      <c r="P800" s="6" t="str">
        <f>IF(D800="","",COUNTIF($O$2:O800,O800))</f>
        <v/>
      </c>
      <c r="Q800" s="7" t="str">
        <f t="shared" si="130"/>
        <v/>
      </c>
      <c r="R800" s="42" t="str">
        <f>IF(AND(P800=4,H800="M",NOT(L800="Unattached")),SUMIF(O$2:O800,O800,I$2:I800),"")</f>
        <v/>
      </c>
      <c r="S800" s="7" t="str">
        <f t="shared" si="131"/>
        <v/>
      </c>
      <c r="T800" s="42" t="str">
        <f>IF(AND(P800=3,H800="F",NOT(L800="Unattached")),SUMIF(O$2:O800,O800,I$2:I800),"")</f>
        <v/>
      </c>
      <c r="U800" s="8" t="str">
        <f t="shared" si="124"/>
        <v/>
      </c>
      <c r="V800" s="8" t="str">
        <f t="shared" si="128"/>
        <v/>
      </c>
      <c r="W800" s="40" t="str">
        <f t="shared" si="125"/>
        <v xml:space="preserve"> </v>
      </c>
      <c r="X800" s="40" t="str">
        <f>IF(H800="M",IF(P800&lt;&gt;4,"",VLOOKUP(CONCATENATE(O800," ",(P800-3)),$W$2:AA800,5,0)),IF(P800&lt;&gt;3,"",VLOOKUP(CONCATENATE(O800," ",(P800-2)),$W$2:AA800,5,0)))</f>
        <v/>
      </c>
      <c r="Y800" s="40" t="str">
        <f>IF(H800="M",IF(P800&lt;&gt;4,"",VLOOKUP(CONCATENATE(O800," ",(P800-2)),$W$2:AA800,5,0)),IF(P800&lt;&gt;3,"",VLOOKUP(CONCATENATE(O800," ",(P800-1)),$W$2:AA800,5,0)))</f>
        <v/>
      </c>
      <c r="Z800" s="40" t="str">
        <f>IF(H800="M",IF(P800&lt;&gt;4,"",VLOOKUP(CONCATENATE(O800," ",(P800-1)),$W$2:AA800,5,0)),IF(P800&lt;&gt;3,"",VLOOKUP(CONCATENATE(O800," ",(P800)),$W$2:AA800,5,0)))</f>
        <v/>
      </c>
      <c r="AA800" s="40" t="str">
        <f t="shared" si="129"/>
        <v/>
      </c>
    </row>
    <row r="801" spans="1:27" x14ac:dyDescent="0.3">
      <c r="A801" s="78" t="str">
        <f t="shared" si="122"/>
        <v/>
      </c>
      <c r="B801" s="78" t="str">
        <f t="shared" si="123"/>
        <v/>
      </c>
      <c r="C801" s="1">
        <v>800</v>
      </c>
      <c r="E801" s="73"/>
      <c r="F801" t="str">
        <f>IF(D801="","",VLOOKUP(D801,ENTRANTS!$A$1:$H$1000,2,0))</f>
        <v/>
      </c>
      <c r="G801" t="str">
        <f>IF(D801="","",VLOOKUP(D801,ENTRANTS!$A$1:$H$1000,3,0))</f>
        <v/>
      </c>
      <c r="H801" s="1" t="str">
        <f>IF(D801="","",LEFT(VLOOKUP(D801,ENTRANTS!$A$1:$H$1000,5,0),1))</f>
        <v/>
      </c>
      <c r="I801" s="1" t="str">
        <f>IF(D801="","",COUNTIF($H$2:H801,H801))</f>
        <v/>
      </c>
      <c r="J801" s="1" t="str">
        <f>IF(D801="","",VLOOKUP(D801,ENTRANTS!$A$1:$H$1000,4,0))</f>
        <v/>
      </c>
      <c r="K801" s="1" t="str">
        <f>IF(D801="","",COUNTIF($J$2:J801,J801))</f>
        <v/>
      </c>
      <c r="L801" t="str">
        <f>IF(D801="","",VLOOKUP(D801,ENTRANTS!$A$1:$H$1000,6,0))</f>
        <v/>
      </c>
      <c r="M801" s="99" t="str">
        <f t="shared" si="126"/>
        <v/>
      </c>
      <c r="N801" s="38"/>
      <c r="O801" s="5" t="str">
        <f t="shared" si="127"/>
        <v/>
      </c>
      <c r="P801" s="6" t="str">
        <f>IF(D801="","",COUNTIF($O$2:O801,O801))</f>
        <v/>
      </c>
      <c r="Q801" s="7" t="str">
        <f t="shared" si="130"/>
        <v/>
      </c>
      <c r="R801" s="42" t="str">
        <f>IF(AND(P801=4,H801="M",NOT(L801="Unattached")),SUMIF(O$2:O801,O801,I$2:I801),"")</f>
        <v/>
      </c>
      <c r="S801" s="7" t="str">
        <f t="shared" si="131"/>
        <v/>
      </c>
      <c r="T801" s="42" t="str">
        <f>IF(AND(P801=3,H801="F",NOT(L801="Unattached")),SUMIF(O$2:O801,O801,I$2:I801),"")</f>
        <v/>
      </c>
      <c r="U801" s="8" t="str">
        <f t="shared" si="124"/>
        <v/>
      </c>
      <c r="V801" s="8" t="str">
        <f t="shared" si="128"/>
        <v/>
      </c>
      <c r="W801" s="40" t="str">
        <f t="shared" si="125"/>
        <v xml:space="preserve"> </v>
      </c>
      <c r="X801" s="40" t="str">
        <f>IF(H801="M",IF(P801&lt;&gt;4,"",VLOOKUP(CONCATENATE(O801," ",(P801-3)),$W$2:AA801,5,0)),IF(P801&lt;&gt;3,"",VLOOKUP(CONCATENATE(O801," ",(P801-2)),$W$2:AA801,5,0)))</f>
        <v/>
      </c>
      <c r="Y801" s="40" t="str">
        <f>IF(H801="M",IF(P801&lt;&gt;4,"",VLOOKUP(CONCATENATE(O801," ",(P801-2)),$W$2:AA801,5,0)),IF(P801&lt;&gt;3,"",VLOOKUP(CONCATENATE(O801," ",(P801-1)),$W$2:AA801,5,0)))</f>
        <v/>
      </c>
      <c r="Z801" s="40" t="str">
        <f>IF(H801="M",IF(P801&lt;&gt;4,"",VLOOKUP(CONCATENATE(O801," ",(P801-1)),$W$2:AA801,5,0)),IF(P801&lt;&gt;3,"",VLOOKUP(CONCATENATE(O801," ",(P801)),$W$2:AA801,5,0)))</f>
        <v/>
      </c>
      <c r="AA801" s="40" t="str">
        <f t="shared" si="129"/>
        <v/>
      </c>
    </row>
    <row r="802" spans="1:27" x14ac:dyDescent="0.3">
      <c r="A802" s="78" t="str">
        <f t="shared" si="122"/>
        <v/>
      </c>
      <c r="B802" s="78" t="str">
        <f t="shared" si="123"/>
        <v/>
      </c>
      <c r="C802" s="1">
        <v>801</v>
      </c>
      <c r="E802" s="73"/>
      <c r="F802" t="str">
        <f>IF(D802="","",VLOOKUP(D802,ENTRANTS!$A$1:$H$1000,2,0))</f>
        <v/>
      </c>
      <c r="G802" t="str">
        <f>IF(D802="","",VLOOKUP(D802,ENTRANTS!$A$1:$H$1000,3,0))</f>
        <v/>
      </c>
      <c r="H802" s="1" t="str">
        <f>IF(D802="","",LEFT(VLOOKUP(D802,ENTRANTS!$A$1:$H$1000,5,0),1))</f>
        <v/>
      </c>
      <c r="I802" s="1" t="str">
        <f>IF(D802="","",COUNTIF($H$2:H802,H802))</f>
        <v/>
      </c>
      <c r="J802" s="1" t="str">
        <f>IF(D802="","",VLOOKUP(D802,ENTRANTS!$A$1:$H$1000,4,0))</f>
        <v/>
      </c>
      <c r="K802" s="1" t="str">
        <f>IF(D802="","",COUNTIF($J$2:J802,J802))</f>
        <v/>
      </c>
      <c r="L802" t="str">
        <f>IF(D802="","",VLOOKUP(D802,ENTRANTS!$A$1:$H$1000,6,0))</f>
        <v/>
      </c>
      <c r="M802" s="99" t="str">
        <f t="shared" si="126"/>
        <v/>
      </c>
      <c r="N802" s="38"/>
      <c r="O802" s="5" t="str">
        <f t="shared" si="127"/>
        <v/>
      </c>
      <c r="P802" s="6" t="str">
        <f>IF(D802="","",COUNTIF($O$2:O802,O802))</f>
        <v/>
      </c>
      <c r="Q802" s="7" t="str">
        <f t="shared" si="130"/>
        <v/>
      </c>
      <c r="R802" s="42" t="str">
        <f>IF(AND(P802=4,H802="M",NOT(L802="Unattached")),SUMIF(O$2:O802,O802,I$2:I802),"")</f>
        <v/>
      </c>
      <c r="S802" s="7" t="str">
        <f t="shared" si="131"/>
        <v/>
      </c>
      <c r="T802" s="42" t="str">
        <f>IF(AND(P802=3,H802="F",NOT(L802="Unattached")),SUMIF(O$2:O802,O802,I$2:I802),"")</f>
        <v/>
      </c>
      <c r="U802" s="8" t="str">
        <f t="shared" si="124"/>
        <v/>
      </c>
      <c r="V802" s="8" t="str">
        <f t="shared" si="128"/>
        <v/>
      </c>
      <c r="W802" s="40" t="str">
        <f t="shared" si="125"/>
        <v xml:space="preserve"> </v>
      </c>
      <c r="X802" s="40" t="str">
        <f>IF(H802="M",IF(P802&lt;&gt;4,"",VLOOKUP(CONCATENATE(O802," ",(P802-3)),$W$2:AA802,5,0)),IF(P802&lt;&gt;3,"",VLOOKUP(CONCATENATE(O802," ",(P802-2)),$W$2:AA802,5,0)))</f>
        <v/>
      </c>
      <c r="Y802" s="40" t="str">
        <f>IF(H802="M",IF(P802&lt;&gt;4,"",VLOOKUP(CONCATENATE(O802," ",(P802-2)),$W$2:AA802,5,0)),IF(P802&lt;&gt;3,"",VLOOKUP(CONCATENATE(O802," ",(P802-1)),$W$2:AA802,5,0)))</f>
        <v/>
      </c>
      <c r="Z802" s="40" t="str">
        <f>IF(H802="M",IF(P802&lt;&gt;4,"",VLOOKUP(CONCATENATE(O802," ",(P802-1)),$W$2:AA802,5,0)),IF(P802&lt;&gt;3,"",VLOOKUP(CONCATENATE(O802," ",(P802)),$W$2:AA802,5,0)))</f>
        <v/>
      </c>
      <c r="AA802" s="40" t="str">
        <f t="shared" si="129"/>
        <v/>
      </c>
    </row>
    <row r="803" spans="1:27" x14ac:dyDescent="0.3">
      <c r="A803" s="78" t="str">
        <f t="shared" si="122"/>
        <v/>
      </c>
      <c r="B803" s="78" t="str">
        <f t="shared" si="123"/>
        <v/>
      </c>
      <c r="C803" s="1">
        <v>802</v>
      </c>
      <c r="E803" s="73"/>
      <c r="F803" t="str">
        <f>IF(D803="","",VLOOKUP(D803,ENTRANTS!$A$1:$H$1000,2,0))</f>
        <v/>
      </c>
      <c r="G803" t="str">
        <f>IF(D803="","",VLOOKUP(D803,ENTRANTS!$A$1:$H$1000,3,0))</f>
        <v/>
      </c>
      <c r="H803" s="1" t="str">
        <f>IF(D803="","",LEFT(VLOOKUP(D803,ENTRANTS!$A$1:$H$1000,5,0),1))</f>
        <v/>
      </c>
      <c r="I803" s="1" t="str">
        <f>IF(D803="","",COUNTIF($H$2:H803,H803))</f>
        <v/>
      </c>
      <c r="J803" s="1" t="str">
        <f>IF(D803="","",VLOOKUP(D803,ENTRANTS!$A$1:$H$1000,4,0))</f>
        <v/>
      </c>
      <c r="K803" s="1" t="str">
        <f>IF(D803="","",COUNTIF($J$2:J803,J803))</f>
        <v/>
      </c>
      <c r="L803" t="str">
        <f>IF(D803="","",VLOOKUP(D803,ENTRANTS!$A$1:$H$1000,6,0))</f>
        <v/>
      </c>
      <c r="M803" s="99" t="str">
        <f t="shared" si="126"/>
        <v/>
      </c>
      <c r="N803" s="38"/>
      <c r="O803" s="5" t="str">
        <f t="shared" si="127"/>
        <v/>
      </c>
      <c r="P803" s="6" t="str">
        <f>IF(D803="","",COUNTIF($O$2:O803,O803))</f>
        <v/>
      </c>
      <c r="Q803" s="7" t="str">
        <f t="shared" si="130"/>
        <v/>
      </c>
      <c r="R803" s="42" t="str">
        <f>IF(AND(P803=4,H803="M",NOT(L803="Unattached")),SUMIF(O$2:O803,O803,I$2:I803),"")</f>
        <v/>
      </c>
      <c r="S803" s="7" t="str">
        <f t="shared" si="131"/>
        <v/>
      </c>
      <c r="T803" s="42" t="str">
        <f>IF(AND(P803=3,H803="F",NOT(L803="Unattached")),SUMIF(O$2:O803,O803,I$2:I803),"")</f>
        <v/>
      </c>
      <c r="U803" s="8" t="str">
        <f t="shared" si="124"/>
        <v/>
      </c>
      <c r="V803" s="8" t="str">
        <f t="shared" si="128"/>
        <v/>
      </c>
      <c r="W803" s="40" t="str">
        <f t="shared" si="125"/>
        <v xml:space="preserve"> </v>
      </c>
      <c r="X803" s="40" t="str">
        <f>IF(H803="M",IF(P803&lt;&gt;4,"",VLOOKUP(CONCATENATE(O803," ",(P803-3)),$W$2:AA803,5,0)),IF(P803&lt;&gt;3,"",VLOOKUP(CONCATENATE(O803," ",(P803-2)),$W$2:AA803,5,0)))</f>
        <v/>
      </c>
      <c r="Y803" s="40" t="str">
        <f>IF(H803="M",IF(P803&lt;&gt;4,"",VLOOKUP(CONCATENATE(O803," ",(P803-2)),$W$2:AA803,5,0)),IF(P803&lt;&gt;3,"",VLOOKUP(CONCATENATE(O803," ",(P803-1)),$W$2:AA803,5,0)))</f>
        <v/>
      </c>
      <c r="Z803" s="40" t="str">
        <f>IF(H803="M",IF(P803&lt;&gt;4,"",VLOOKUP(CONCATENATE(O803," ",(P803-1)),$W$2:AA803,5,0)),IF(P803&lt;&gt;3,"",VLOOKUP(CONCATENATE(O803," ",(P803)),$W$2:AA803,5,0)))</f>
        <v/>
      </c>
      <c r="AA803" s="40" t="str">
        <f t="shared" si="129"/>
        <v/>
      </c>
    </row>
    <row r="804" spans="1:27" x14ac:dyDescent="0.3">
      <c r="A804" s="78" t="str">
        <f t="shared" si="122"/>
        <v/>
      </c>
      <c r="B804" s="78" t="str">
        <f t="shared" si="123"/>
        <v/>
      </c>
      <c r="C804" s="1">
        <v>803</v>
      </c>
      <c r="E804" s="73"/>
      <c r="F804" t="str">
        <f>IF(D804="","",VLOOKUP(D804,ENTRANTS!$A$1:$H$1000,2,0))</f>
        <v/>
      </c>
      <c r="G804" t="str">
        <f>IF(D804="","",VLOOKUP(D804,ENTRANTS!$A$1:$H$1000,3,0))</f>
        <v/>
      </c>
      <c r="H804" s="1" t="str">
        <f>IF(D804="","",LEFT(VLOOKUP(D804,ENTRANTS!$A$1:$H$1000,5,0),1))</f>
        <v/>
      </c>
      <c r="I804" s="1" t="str">
        <f>IF(D804="","",COUNTIF($H$2:H804,H804))</f>
        <v/>
      </c>
      <c r="J804" s="1" t="str">
        <f>IF(D804="","",VLOOKUP(D804,ENTRANTS!$A$1:$H$1000,4,0))</f>
        <v/>
      </c>
      <c r="K804" s="1" t="str">
        <f>IF(D804="","",COUNTIF($J$2:J804,J804))</f>
        <v/>
      </c>
      <c r="L804" t="str">
        <f>IF(D804="","",VLOOKUP(D804,ENTRANTS!$A$1:$H$1000,6,0))</f>
        <v/>
      </c>
      <c r="M804" s="99" t="str">
        <f t="shared" si="126"/>
        <v/>
      </c>
      <c r="N804" s="38"/>
      <c r="O804" s="5" t="str">
        <f t="shared" si="127"/>
        <v/>
      </c>
      <c r="P804" s="6" t="str">
        <f>IF(D804="","",COUNTIF($O$2:O804,O804))</f>
        <v/>
      </c>
      <c r="Q804" s="7" t="str">
        <f t="shared" si="130"/>
        <v/>
      </c>
      <c r="R804" s="42" t="str">
        <f>IF(AND(P804=4,H804="M",NOT(L804="Unattached")),SUMIF(O$2:O804,O804,I$2:I804),"")</f>
        <v/>
      </c>
      <c r="S804" s="7" t="str">
        <f t="shared" si="131"/>
        <v/>
      </c>
      <c r="T804" s="42" t="str">
        <f>IF(AND(P804=3,H804="F",NOT(L804="Unattached")),SUMIF(O$2:O804,O804,I$2:I804),"")</f>
        <v/>
      </c>
      <c r="U804" s="8" t="str">
        <f t="shared" si="124"/>
        <v/>
      </c>
      <c r="V804" s="8" t="str">
        <f t="shared" si="128"/>
        <v/>
      </c>
      <c r="W804" s="40" t="str">
        <f t="shared" si="125"/>
        <v xml:space="preserve"> </v>
      </c>
      <c r="X804" s="40" t="str">
        <f>IF(H804="M",IF(P804&lt;&gt;4,"",VLOOKUP(CONCATENATE(O804," ",(P804-3)),$W$2:AA804,5,0)),IF(P804&lt;&gt;3,"",VLOOKUP(CONCATENATE(O804," ",(P804-2)),$W$2:AA804,5,0)))</f>
        <v/>
      </c>
      <c r="Y804" s="40" t="str">
        <f>IF(H804="M",IF(P804&lt;&gt;4,"",VLOOKUP(CONCATENATE(O804," ",(P804-2)),$W$2:AA804,5,0)),IF(P804&lt;&gt;3,"",VLOOKUP(CONCATENATE(O804," ",(P804-1)),$W$2:AA804,5,0)))</f>
        <v/>
      </c>
      <c r="Z804" s="40" t="str">
        <f>IF(H804="M",IF(P804&lt;&gt;4,"",VLOOKUP(CONCATENATE(O804," ",(P804-1)),$W$2:AA804,5,0)),IF(P804&lt;&gt;3,"",VLOOKUP(CONCATENATE(O804," ",(P804)),$W$2:AA804,5,0)))</f>
        <v/>
      </c>
      <c r="AA804" s="40" t="str">
        <f t="shared" si="129"/>
        <v/>
      </c>
    </row>
    <row r="805" spans="1:27" x14ac:dyDescent="0.3">
      <c r="A805" s="78" t="str">
        <f t="shared" si="122"/>
        <v/>
      </c>
      <c r="B805" s="78" t="str">
        <f t="shared" si="123"/>
        <v/>
      </c>
      <c r="C805" s="1">
        <v>804</v>
      </c>
      <c r="E805" s="73"/>
      <c r="F805" t="str">
        <f>IF(D805="","",VLOOKUP(D805,ENTRANTS!$A$1:$H$1000,2,0))</f>
        <v/>
      </c>
      <c r="G805" t="str">
        <f>IF(D805="","",VLOOKUP(D805,ENTRANTS!$A$1:$H$1000,3,0))</f>
        <v/>
      </c>
      <c r="H805" s="1" t="str">
        <f>IF(D805="","",LEFT(VLOOKUP(D805,ENTRANTS!$A$1:$H$1000,5,0),1))</f>
        <v/>
      </c>
      <c r="I805" s="1" t="str">
        <f>IF(D805="","",COUNTIF($H$2:H805,H805))</f>
        <v/>
      </c>
      <c r="J805" s="1" t="str">
        <f>IF(D805="","",VLOOKUP(D805,ENTRANTS!$A$1:$H$1000,4,0))</f>
        <v/>
      </c>
      <c r="K805" s="1" t="str">
        <f>IF(D805="","",COUNTIF($J$2:J805,J805))</f>
        <v/>
      </c>
      <c r="L805" t="str">
        <f>IF(D805="","",VLOOKUP(D805,ENTRANTS!$A$1:$H$1000,6,0))</f>
        <v/>
      </c>
      <c r="M805" s="99" t="str">
        <f t="shared" si="126"/>
        <v/>
      </c>
      <c r="N805" s="38"/>
      <c r="O805" s="5" t="str">
        <f t="shared" si="127"/>
        <v/>
      </c>
      <c r="P805" s="6" t="str">
        <f>IF(D805="","",COUNTIF($O$2:O805,O805))</f>
        <v/>
      </c>
      <c r="Q805" s="7" t="str">
        <f t="shared" si="130"/>
        <v/>
      </c>
      <c r="R805" s="42" t="str">
        <f>IF(AND(P805=4,H805="M",NOT(L805="Unattached")),SUMIF(O$2:O805,O805,I$2:I805),"")</f>
        <v/>
      </c>
      <c r="S805" s="7" t="str">
        <f t="shared" si="131"/>
        <v/>
      </c>
      <c r="T805" s="42" t="str">
        <f>IF(AND(P805=3,H805="F",NOT(L805="Unattached")),SUMIF(O$2:O805,O805,I$2:I805),"")</f>
        <v/>
      </c>
      <c r="U805" s="8" t="str">
        <f t="shared" si="124"/>
        <v/>
      </c>
      <c r="V805" s="8" t="str">
        <f t="shared" si="128"/>
        <v/>
      </c>
      <c r="W805" s="40" t="str">
        <f t="shared" si="125"/>
        <v xml:space="preserve"> </v>
      </c>
      <c r="X805" s="40" t="str">
        <f>IF(H805="M",IF(P805&lt;&gt;4,"",VLOOKUP(CONCATENATE(O805," ",(P805-3)),$W$2:AA805,5,0)),IF(P805&lt;&gt;3,"",VLOOKUP(CONCATENATE(O805," ",(P805-2)),$W$2:AA805,5,0)))</f>
        <v/>
      </c>
      <c r="Y805" s="40" t="str">
        <f>IF(H805="M",IF(P805&lt;&gt;4,"",VLOOKUP(CONCATENATE(O805," ",(P805-2)),$W$2:AA805,5,0)),IF(P805&lt;&gt;3,"",VLOOKUP(CONCATENATE(O805," ",(P805-1)),$W$2:AA805,5,0)))</f>
        <v/>
      </c>
      <c r="Z805" s="40" t="str">
        <f>IF(H805="M",IF(P805&lt;&gt;4,"",VLOOKUP(CONCATENATE(O805," ",(P805-1)),$W$2:AA805,5,0)),IF(P805&lt;&gt;3,"",VLOOKUP(CONCATENATE(O805," ",(P805)),$W$2:AA805,5,0)))</f>
        <v/>
      </c>
      <c r="AA805" s="40" t="str">
        <f t="shared" si="129"/>
        <v/>
      </c>
    </row>
    <row r="806" spans="1:27" x14ac:dyDescent="0.3">
      <c r="A806" s="78" t="str">
        <f t="shared" si="122"/>
        <v/>
      </c>
      <c r="B806" s="78" t="str">
        <f t="shared" si="123"/>
        <v/>
      </c>
      <c r="C806" s="1">
        <v>805</v>
      </c>
      <c r="E806" s="73"/>
      <c r="F806" t="str">
        <f>IF(D806="","",VLOOKUP(D806,ENTRANTS!$A$1:$H$1000,2,0))</f>
        <v/>
      </c>
      <c r="G806" t="str">
        <f>IF(D806="","",VLOOKUP(D806,ENTRANTS!$A$1:$H$1000,3,0))</f>
        <v/>
      </c>
      <c r="H806" s="1" t="str">
        <f>IF(D806="","",LEFT(VLOOKUP(D806,ENTRANTS!$A$1:$H$1000,5,0),1))</f>
        <v/>
      </c>
      <c r="I806" s="1" t="str">
        <f>IF(D806="","",COUNTIF($H$2:H806,H806))</f>
        <v/>
      </c>
      <c r="J806" s="1" t="str">
        <f>IF(D806="","",VLOOKUP(D806,ENTRANTS!$A$1:$H$1000,4,0))</f>
        <v/>
      </c>
      <c r="K806" s="1" t="str">
        <f>IF(D806="","",COUNTIF($J$2:J806,J806))</f>
        <v/>
      </c>
      <c r="L806" t="str">
        <f>IF(D806="","",VLOOKUP(D806,ENTRANTS!$A$1:$H$1000,6,0))</f>
        <v/>
      </c>
      <c r="M806" s="99" t="str">
        <f t="shared" si="126"/>
        <v/>
      </c>
      <c r="N806" s="38"/>
      <c r="O806" s="5" t="str">
        <f t="shared" si="127"/>
        <v/>
      </c>
      <c r="P806" s="6" t="str">
        <f>IF(D806="","",COUNTIF($O$2:O806,O806))</f>
        <v/>
      </c>
      <c r="Q806" s="7" t="str">
        <f t="shared" si="130"/>
        <v/>
      </c>
      <c r="R806" s="42" t="str">
        <f>IF(AND(P806=4,H806="M",NOT(L806="Unattached")),SUMIF(O$2:O806,O806,I$2:I806),"")</f>
        <v/>
      </c>
      <c r="S806" s="7" t="str">
        <f t="shared" si="131"/>
        <v/>
      </c>
      <c r="T806" s="42" t="str">
        <f>IF(AND(P806=3,H806="F",NOT(L806="Unattached")),SUMIF(O$2:O806,O806,I$2:I806),"")</f>
        <v/>
      </c>
      <c r="U806" s="8" t="str">
        <f t="shared" si="124"/>
        <v/>
      </c>
      <c r="V806" s="8" t="str">
        <f t="shared" si="128"/>
        <v/>
      </c>
      <c r="W806" s="40" t="str">
        <f t="shared" si="125"/>
        <v xml:space="preserve"> </v>
      </c>
      <c r="X806" s="40" t="str">
        <f>IF(H806="M",IF(P806&lt;&gt;4,"",VLOOKUP(CONCATENATE(O806," ",(P806-3)),$W$2:AA806,5,0)),IF(P806&lt;&gt;3,"",VLOOKUP(CONCATENATE(O806," ",(P806-2)),$W$2:AA806,5,0)))</f>
        <v/>
      </c>
      <c r="Y806" s="40" t="str">
        <f>IF(H806="M",IF(P806&lt;&gt;4,"",VLOOKUP(CONCATENATE(O806," ",(P806-2)),$W$2:AA806,5,0)),IF(P806&lt;&gt;3,"",VLOOKUP(CONCATENATE(O806," ",(P806-1)),$W$2:AA806,5,0)))</f>
        <v/>
      </c>
      <c r="Z806" s="40" t="str">
        <f>IF(H806="M",IF(P806&lt;&gt;4,"",VLOOKUP(CONCATENATE(O806," ",(P806-1)),$W$2:AA806,5,0)),IF(P806&lt;&gt;3,"",VLOOKUP(CONCATENATE(O806," ",(P806)),$W$2:AA806,5,0)))</f>
        <v/>
      </c>
      <c r="AA806" s="40" t="str">
        <f t="shared" si="129"/>
        <v/>
      </c>
    </row>
    <row r="807" spans="1:27" x14ac:dyDescent="0.3">
      <c r="A807" s="78" t="str">
        <f t="shared" si="122"/>
        <v/>
      </c>
      <c r="B807" s="78" t="str">
        <f t="shared" si="123"/>
        <v/>
      </c>
      <c r="C807" s="1">
        <v>806</v>
      </c>
      <c r="E807" s="73"/>
      <c r="F807" t="str">
        <f>IF(D807="","",VLOOKUP(D807,ENTRANTS!$A$1:$H$1000,2,0))</f>
        <v/>
      </c>
      <c r="G807" t="str">
        <f>IF(D807="","",VLOOKUP(D807,ENTRANTS!$A$1:$H$1000,3,0))</f>
        <v/>
      </c>
      <c r="H807" s="1" t="str">
        <f>IF(D807="","",LEFT(VLOOKUP(D807,ENTRANTS!$A$1:$H$1000,5,0),1))</f>
        <v/>
      </c>
      <c r="I807" s="1" t="str">
        <f>IF(D807="","",COUNTIF($H$2:H807,H807))</f>
        <v/>
      </c>
      <c r="J807" s="1" t="str">
        <f>IF(D807="","",VLOOKUP(D807,ENTRANTS!$A$1:$H$1000,4,0))</f>
        <v/>
      </c>
      <c r="K807" s="1" t="str">
        <f>IF(D807="","",COUNTIF($J$2:J807,J807))</f>
        <v/>
      </c>
      <c r="L807" t="str">
        <f>IF(D807="","",VLOOKUP(D807,ENTRANTS!$A$1:$H$1000,6,0))</f>
        <v/>
      </c>
      <c r="M807" s="99" t="str">
        <f t="shared" si="126"/>
        <v/>
      </c>
      <c r="N807" s="38"/>
      <c r="O807" s="5" t="str">
        <f t="shared" si="127"/>
        <v/>
      </c>
      <c r="P807" s="6" t="str">
        <f>IF(D807="","",COUNTIF($O$2:O807,O807))</f>
        <v/>
      </c>
      <c r="Q807" s="7" t="str">
        <f t="shared" si="130"/>
        <v/>
      </c>
      <c r="R807" s="42" t="str">
        <f>IF(AND(P807=4,H807="M",NOT(L807="Unattached")),SUMIF(O$2:O807,O807,I$2:I807),"")</f>
        <v/>
      </c>
      <c r="S807" s="7" t="str">
        <f t="shared" si="131"/>
        <v/>
      </c>
      <c r="T807" s="42" t="str">
        <f>IF(AND(P807=3,H807="F",NOT(L807="Unattached")),SUMIF(O$2:O807,O807,I$2:I807),"")</f>
        <v/>
      </c>
      <c r="U807" s="8" t="str">
        <f t="shared" si="124"/>
        <v/>
      </c>
      <c r="V807" s="8" t="str">
        <f t="shared" si="128"/>
        <v/>
      </c>
      <c r="W807" s="40" t="str">
        <f t="shared" si="125"/>
        <v xml:space="preserve"> </v>
      </c>
      <c r="X807" s="40" t="str">
        <f>IF(H807="M",IF(P807&lt;&gt;4,"",VLOOKUP(CONCATENATE(O807," ",(P807-3)),$W$2:AA807,5,0)),IF(P807&lt;&gt;3,"",VLOOKUP(CONCATENATE(O807," ",(P807-2)),$W$2:AA807,5,0)))</f>
        <v/>
      </c>
      <c r="Y807" s="40" t="str">
        <f>IF(H807="M",IF(P807&lt;&gt;4,"",VLOOKUP(CONCATENATE(O807," ",(P807-2)),$W$2:AA807,5,0)),IF(P807&lt;&gt;3,"",VLOOKUP(CONCATENATE(O807," ",(P807-1)),$W$2:AA807,5,0)))</f>
        <v/>
      </c>
      <c r="Z807" s="40" t="str">
        <f>IF(H807="M",IF(P807&lt;&gt;4,"",VLOOKUP(CONCATENATE(O807," ",(P807-1)),$W$2:AA807,5,0)),IF(P807&lt;&gt;3,"",VLOOKUP(CONCATENATE(O807," ",(P807)),$W$2:AA807,5,0)))</f>
        <v/>
      </c>
      <c r="AA807" s="40" t="str">
        <f t="shared" si="129"/>
        <v/>
      </c>
    </row>
    <row r="808" spans="1:27" x14ac:dyDescent="0.3">
      <c r="A808" s="78" t="str">
        <f t="shared" si="122"/>
        <v/>
      </c>
      <c r="B808" s="78" t="str">
        <f t="shared" si="123"/>
        <v/>
      </c>
      <c r="C808" s="1">
        <v>807</v>
      </c>
      <c r="E808" s="73"/>
      <c r="F808" t="str">
        <f>IF(D808="","",VLOOKUP(D808,ENTRANTS!$A$1:$H$1000,2,0))</f>
        <v/>
      </c>
      <c r="G808" t="str">
        <f>IF(D808="","",VLOOKUP(D808,ENTRANTS!$A$1:$H$1000,3,0))</f>
        <v/>
      </c>
      <c r="H808" s="1" t="str">
        <f>IF(D808="","",LEFT(VLOOKUP(D808,ENTRANTS!$A$1:$H$1000,5,0),1))</f>
        <v/>
      </c>
      <c r="I808" s="1" t="str">
        <f>IF(D808="","",COUNTIF($H$2:H808,H808))</f>
        <v/>
      </c>
      <c r="J808" s="1" t="str">
        <f>IF(D808="","",VLOOKUP(D808,ENTRANTS!$A$1:$H$1000,4,0))</f>
        <v/>
      </c>
      <c r="K808" s="1" t="str">
        <f>IF(D808="","",COUNTIF($J$2:J808,J808))</f>
        <v/>
      </c>
      <c r="L808" t="str">
        <f>IF(D808="","",VLOOKUP(D808,ENTRANTS!$A$1:$H$1000,6,0))</f>
        <v/>
      </c>
      <c r="M808" s="99" t="str">
        <f t="shared" si="126"/>
        <v/>
      </c>
      <c r="N808" s="38"/>
      <c r="O808" s="5" t="str">
        <f t="shared" si="127"/>
        <v/>
      </c>
      <c r="P808" s="6" t="str">
        <f>IF(D808="","",COUNTIF($O$2:O808,O808))</f>
        <v/>
      </c>
      <c r="Q808" s="7" t="str">
        <f t="shared" si="130"/>
        <v/>
      </c>
      <c r="R808" s="42" t="str">
        <f>IF(AND(P808=4,H808="M",NOT(L808="Unattached")),SUMIF(O$2:O808,O808,I$2:I808),"")</f>
        <v/>
      </c>
      <c r="S808" s="7" t="str">
        <f t="shared" si="131"/>
        <v/>
      </c>
      <c r="T808" s="42" t="str">
        <f>IF(AND(P808=3,H808="F",NOT(L808="Unattached")),SUMIF(O$2:O808,O808,I$2:I808),"")</f>
        <v/>
      </c>
      <c r="U808" s="8" t="str">
        <f t="shared" si="124"/>
        <v/>
      </c>
      <c r="V808" s="8" t="str">
        <f t="shared" si="128"/>
        <v/>
      </c>
      <c r="W808" s="40" t="str">
        <f t="shared" si="125"/>
        <v xml:space="preserve"> </v>
      </c>
      <c r="X808" s="40" t="str">
        <f>IF(H808="M",IF(P808&lt;&gt;4,"",VLOOKUP(CONCATENATE(O808," ",(P808-3)),$W$2:AA808,5,0)),IF(P808&lt;&gt;3,"",VLOOKUP(CONCATENATE(O808," ",(P808-2)),$W$2:AA808,5,0)))</f>
        <v/>
      </c>
      <c r="Y808" s="40" t="str">
        <f>IF(H808="M",IF(P808&lt;&gt;4,"",VLOOKUP(CONCATENATE(O808," ",(P808-2)),$W$2:AA808,5,0)),IF(P808&lt;&gt;3,"",VLOOKUP(CONCATENATE(O808," ",(P808-1)),$W$2:AA808,5,0)))</f>
        <v/>
      </c>
      <c r="Z808" s="40" t="str">
        <f>IF(H808="M",IF(P808&lt;&gt;4,"",VLOOKUP(CONCATENATE(O808," ",(P808-1)),$W$2:AA808,5,0)),IF(P808&lt;&gt;3,"",VLOOKUP(CONCATENATE(O808," ",(P808)),$W$2:AA808,5,0)))</f>
        <v/>
      </c>
      <c r="AA808" s="40" t="str">
        <f t="shared" si="129"/>
        <v/>
      </c>
    </row>
    <row r="809" spans="1:27" x14ac:dyDescent="0.3">
      <c r="A809" s="78" t="str">
        <f t="shared" si="122"/>
        <v/>
      </c>
      <c r="B809" s="78" t="str">
        <f t="shared" si="123"/>
        <v/>
      </c>
      <c r="C809" s="1">
        <v>808</v>
      </c>
      <c r="E809" s="73"/>
      <c r="F809" t="str">
        <f>IF(D809="","",VLOOKUP(D809,ENTRANTS!$A$1:$H$1000,2,0))</f>
        <v/>
      </c>
      <c r="G809" t="str">
        <f>IF(D809="","",VLOOKUP(D809,ENTRANTS!$A$1:$H$1000,3,0))</f>
        <v/>
      </c>
      <c r="H809" s="1" t="str">
        <f>IF(D809="","",LEFT(VLOOKUP(D809,ENTRANTS!$A$1:$H$1000,5,0),1))</f>
        <v/>
      </c>
      <c r="I809" s="1" t="str">
        <f>IF(D809="","",COUNTIF($H$2:H809,H809))</f>
        <v/>
      </c>
      <c r="J809" s="1" t="str">
        <f>IF(D809="","",VLOOKUP(D809,ENTRANTS!$A$1:$H$1000,4,0))</f>
        <v/>
      </c>
      <c r="K809" s="1" t="str">
        <f>IF(D809="","",COUNTIF($J$2:J809,J809))</f>
        <v/>
      </c>
      <c r="L809" t="str">
        <f>IF(D809="","",VLOOKUP(D809,ENTRANTS!$A$1:$H$1000,6,0))</f>
        <v/>
      </c>
      <c r="M809" s="99" t="str">
        <f t="shared" si="126"/>
        <v/>
      </c>
      <c r="N809" s="38"/>
      <c r="O809" s="5" t="str">
        <f t="shared" si="127"/>
        <v/>
      </c>
      <c r="P809" s="6" t="str">
        <f>IF(D809="","",COUNTIF($O$2:O809,O809))</f>
        <v/>
      </c>
      <c r="Q809" s="7" t="str">
        <f t="shared" si="130"/>
        <v/>
      </c>
      <c r="R809" s="42" t="str">
        <f>IF(AND(P809=4,H809="M",NOT(L809="Unattached")),SUMIF(O$2:O809,O809,I$2:I809),"")</f>
        <v/>
      </c>
      <c r="S809" s="7" t="str">
        <f t="shared" si="131"/>
        <v/>
      </c>
      <c r="T809" s="42" t="str">
        <f>IF(AND(P809=3,H809="F",NOT(L809="Unattached")),SUMIF(O$2:O809,O809,I$2:I809),"")</f>
        <v/>
      </c>
      <c r="U809" s="8" t="str">
        <f t="shared" si="124"/>
        <v/>
      </c>
      <c r="V809" s="8" t="str">
        <f t="shared" si="128"/>
        <v/>
      </c>
      <c r="W809" s="40" t="str">
        <f t="shared" si="125"/>
        <v xml:space="preserve"> </v>
      </c>
      <c r="X809" s="40" t="str">
        <f>IF(H809="M",IF(P809&lt;&gt;4,"",VLOOKUP(CONCATENATE(O809," ",(P809-3)),$W$2:AA809,5,0)),IF(P809&lt;&gt;3,"",VLOOKUP(CONCATENATE(O809," ",(P809-2)),$W$2:AA809,5,0)))</f>
        <v/>
      </c>
      <c r="Y809" s="40" t="str">
        <f>IF(H809="M",IF(P809&lt;&gt;4,"",VLOOKUP(CONCATENATE(O809," ",(P809-2)),$W$2:AA809,5,0)),IF(P809&lt;&gt;3,"",VLOOKUP(CONCATENATE(O809," ",(P809-1)),$W$2:AA809,5,0)))</f>
        <v/>
      </c>
      <c r="Z809" s="40" t="str">
        <f>IF(H809="M",IF(P809&lt;&gt;4,"",VLOOKUP(CONCATENATE(O809," ",(P809-1)),$W$2:AA809,5,0)),IF(P809&lt;&gt;3,"",VLOOKUP(CONCATENATE(O809," ",(P809)),$W$2:AA809,5,0)))</f>
        <v/>
      </c>
      <c r="AA809" s="40" t="str">
        <f t="shared" si="129"/>
        <v/>
      </c>
    </row>
    <row r="810" spans="1:27" x14ac:dyDescent="0.3">
      <c r="A810" s="78" t="str">
        <f t="shared" si="122"/>
        <v/>
      </c>
      <c r="B810" s="78" t="str">
        <f t="shared" si="123"/>
        <v/>
      </c>
      <c r="C810" s="1">
        <v>809</v>
      </c>
      <c r="E810" s="73"/>
      <c r="F810" t="str">
        <f>IF(D810="","",VLOOKUP(D810,ENTRANTS!$A$1:$H$1000,2,0))</f>
        <v/>
      </c>
      <c r="G810" t="str">
        <f>IF(D810="","",VLOOKUP(D810,ENTRANTS!$A$1:$H$1000,3,0))</f>
        <v/>
      </c>
      <c r="H810" s="1" t="str">
        <f>IF(D810="","",LEFT(VLOOKUP(D810,ENTRANTS!$A$1:$H$1000,5,0),1))</f>
        <v/>
      </c>
      <c r="I810" s="1" t="str">
        <f>IF(D810="","",COUNTIF($H$2:H810,H810))</f>
        <v/>
      </c>
      <c r="J810" s="1" t="str">
        <f>IF(D810="","",VLOOKUP(D810,ENTRANTS!$A$1:$H$1000,4,0))</f>
        <v/>
      </c>
      <c r="K810" s="1" t="str">
        <f>IF(D810="","",COUNTIF($J$2:J810,J810))</f>
        <v/>
      </c>
      <c r="L810" t="str">
        <f>IF(D810="","",VLOOKUP(D810,ENTRANTS!$A$1:$H$1000,6,0))</f>
        <v/>
      </c>
      <c r="M810" s="99" t="str">
        <f t="shared" si="126"/>
        <v/>
      </c>
      <c r="N810" s="38"/>
      <c r="O810" s="5" t="str">
        <f t="shared" si="127"/>
        <v/>
      </c>
      <c r="P810" s="6" t="str">
        <f>IF(D810="","",COUNTIF($O$2:O810,O810))</f>
        <v/>
      </c>
      <c r="Q810" s="7" t="str">
        <f t="shared" si="130"/>
        <v/>
      </c>
      <c r="R810" s="42" t="str">
        <f>IF(AND(P810=4,H810="M",NOT(L810="Unattached")),SUMIF(O$2:O810,O810,I$2:I810),"")</f>
        <v/>
      </c>
      <c r="S810" s="7" t="str">
        <f t="shared" si="131"/>
        <v/>
      </c>
      <c r="T810" s="42" t="str">
        <f>IF(AND(P810=3,H810="F",NOT(L810="Unattached")),SUMIF(O$2:O810,O810,I$2:I810),"")</f>
        <v/>
      </c>
      <c r="U810" s="8" t="str">
        <f t="shared" si="124"/>
        <v/>
      </c>
      <c r="V810" s="8" t="str">
        <f t="shared" si="128"/>
        <v/>
      </c>
      <c r="W810" s="40" t="str">
        <f t="shared" si="125"/>
        <v xml:space="preserve"> </v>
      </c>
      <c r="X810" s="40" t="str">
        <f>IF(H810="M",IF(P810&lt;&gt;4,"",VLOOKUP(CONCATENATE(O810," ",(P810-3)),$W$2:AA810,5,0)),IF(P810&lt;&gt;3,"",VLOOKUP(CONCATENATE(O810," ",(P810-2)),$W$2:AA810,5,0)))</f>
        <v/>
      </c>
      <c r="Y810" s="40" t="str">
        <f>IF(H810="M",IF(P810&lt;&gt;4,"",VLOOKUP(CONCATENATE(O810," ",(P810-2)),$W$2:AA810,5,0)),IF(P810&lt;&gt;3,"",VLOOKUP(CONCATENATE(O810," ",(P810-1)),$W$2:AA810,5,0)))</f>
        <v/>
      </c>
      <c r="Z810" s="40" t="str">
        <f>IF(H810="M",IF(P810&lt;&gt;4,"",VLOOKUP(CONCATENATE(O810," ",(P810-1)),$W$2:AA810,5,0)),IF(P810&lt;&gt;3,"",VLOOKUP(CONCATENATE(O810," ",(P810)),$W$2:AA810,5,0)))</f>
        <v/>
      </c>
      <c r="AA810" s="40" t="str">
        <f t="shared" si="129"/>
        <v/>
      </c>
    </row>
    <row r="811" spans="1:27" x14ac:dyDescent="0.3">
      <c r="A811" s="78" t="str">
        <f t="shared" si="122"/>
        <v/>
      </c>
      <c r="B811" s="78" t="str">
        <f t="shared" si="123"/>
        <v/>
      </c>
      <c r="C811" s="1">
        <v>810</v>
      </c>
      <c r="E811" s="73"/>
      <c r="F811" t="str">
        <f>IF(D811="","",VLOOKUP(D811,ENTRANTS!$A$1:$H$1000,2,0))</f>
        <v/>
      </c>
      <c r="G811" t="str">
        <f>IF(D811="","",VLOOKUP(D811,ENTRANTS!$A$1:$H$1000,3,0))</f>
        <v/>
      </c>
      <c r="H811" s="1" t="str">
        <f>IF(D811="","",LEFT(VLOOKUP(D811,ENTRANTS!$A$1:$H$1000,5,0),1))</f>
        <v/>
      </c>
      <c r="I811" s="1" t="str">
        <f>IF(D811="","",COUNTIF($H$2:H811,H811))</f>
        <v/>
      </c>
      <c r="J811" s="1" t="str">
        <f>IF(D811="","",VLOOKUP(D811,ENTRANTS!$A$1:$H$1000,4,0))</f>
        <v/>
      </c>
      <c r="K811" s="1" t="str">
        <f>IF(D811="","",COUNTIF($J$2:J811,J811))</f>
        <v/>
      </c>
      <c r="L811" t="str">
        <f>IF(D811="","",VLOOKUP(D811,ENTRANTS!$A$1:$H$1000,6,0))</f>
        <v/>
      </c>
      <c r="M811" s="99" t="str">
        <f t="shared" si="126"/>
        <v/>
      </c>
      <c r="N811" s="38"/>
      <c r="O811" s="5" t="str">
        <f t="shared" si="127"/>
        <v/>
      </c>
      <c r="P811" s="6" t="str">
        <f>IF(D811="","",COUNTIF($O$2:O811,O811))</f>
        <v/>
      </c>
      <c r="Q811" s="7" t="str">
        <f t="shared" si="130"/>
        <v/>
      </c>
      <c r="R811" s="42" t="str">
        <f>IF(AND(P811=4,H811="M",NOT(L811="Unattached")),SUMIF(O$2:O811,O811,I$2:I811),"")</f>
        <v/>
      </c>
      <c r="S811" s="7" t="str">
        <f t="shared" si="131"/>
        <v/>
      </c>
      <c r="T811" s="42" t="str">
        <f>IF(AND(P811=3,H811="F",NOT(L811="Unattached")),SUMIF(O$2:O811,O811,I$2:I811),"")</f>
        <v/>
      </c>
      <c r="U811" s="8" t="str">
        <f t="shared" si="124"/>
        <v/>
      </c>
      <c r="V811" s="8" t="str">
        <f t="shared" si="128"/>
        <v/>
      </c>
      <c r="W811" s="40" t="str">
        <f t="shared" si="125"/>
        <v xml:space="preserve"> </v>
      </c>
      <c r="X811" s="40" t="str">
        <f>IF(H811="M",IF(P811&lt;&gt;4,"",VLOOKUP(CONCATENATE(O811," ",(P811-3)),$W$2:AA811,5,0)),IF(P811&lt;&gt;3,"",VLOOKUP(CONCATENATE(O811," ",(P811-2)),$W$2:AA811,5,0)))</f>
        <v/>
      </c>
      <c r="Y811" s="40" t="str">
        <f>IF(H811="M",IF(P811&lt;&gt;4,"",VLOOKUP(CONCATENATE(O811," ",(P811-2)),$W$2:AA811,5,0)),IF(P811&lt;&gt;3,"",VLOOKUP(CONCATENATE(O811," ",(P811-1)),$W$2:AA811,5,0)))</f>
        <v/>
      </c>
      <c r="Z811" s="40" t="str">
        <f>IF(H811="M",IF(P811&lt;&gt;4,"",VLOOKUP(CONCATENATE(O811," ",(P811-1)),$W$2:AA811,5,0)),IF(P811&lt;&gt;3,"",VLOOKUP(CONCATENATE(O811," ",(P811)),$W$2:AA811,5,0)))</f>
        <v/>
      </c>
      <c r="AA811" s="40" t="str">
        <f t="shared" si="129"/>
        <v/>
      </c>
    </row>
    <row r="812" spans="1:27" x14ac:dyDescent="0.3">
      <c r="A812" s="78" t="str">
        <f t="shared" si="122"/>
        <v/>
      </c>
      <c r="B812" s="78" t="str">
        <f t="shared" si="123"/>
        <v/>
      </c>
      <c r="C812" s="1">
        <v>811</v>
      </c>
      <c r="E812" s="73"/>
      <c r="F812" t="str">
        <f>IF(D812="","",VLOOKUP(D812,ENTRANTS!$A$1:$H$1000,2,0))</f>
        <v/>
      </c>
      <c r="G812" t="str">
        <f>IF(D812="","",VLOOKUP(D812,ENTRANTS!$A$1:$H$1000,3,0))</f>
        <v/>
      </c>
      <c r="H812" s="1" t="str">
        <f>IF(D812="","",LEFT(VLOOKUP(D812,ENTRANTS!$A$1:$H$1000,5,0),1))</f>
        <v/>
      </c>
      <c r="I812" s="1" t="str">
        <f>IF(D812="","",COUNTIF($H$2:H812,H812))</f>
        <v/>
      </c>
      <c r="J812" s="1" t="str">
        <f>IF(D812="","",VLOOKUP(D812,ENTRANTS!$A$1:$H$1000,4,0))</f>
        <v/>
      </c>
      <c r="K812" s="1" t="str">
        <f>IF(D812="","",COUNTIF($J$2:J812,J812))</f>
        <v/>
      </c>
      <c r="L812" t="str">
        <f>IF(D812="","",VLOOKUP(D812,ENTRANTS!$A$1:$H$1000,6,0))</f>
        <v/>
      </c>
      <c r="M812" s="99" t="str">
        <f t="shared" si="126"/>
        <v/>
      </c>
      <c r="N812" s="38"/>
      <c r="O812" s="5" t="str">
        <f t="shared" si="127"/>
        <v/>
      </c>
      <c r="P812" s="6" t="str">
        <f>IF(D812="","",COUNTIF($O$2:O812,O812))</f>
        <v/>
      </c>
      <c r="Q812" s="7" t="str">
        <f t="shared" si="130"/>
        <v/>
      </c>
      <c r="R812" s="42" t="str">
        <f>IF(AND(P812=4,H812="M",NOT(L812="Unattached")),SUMIF(O$2:O812,O812,I$2:I812),"")</f>
        <v/>
      </c>
      <c r="S812" s="7" t="str">
        <f t="shared" si="131"/>
        <v/>
      </c>
      <c r="T812" s="42" t="str">
        <f>IF(AND(P812=3,H812="F",NOT(L812="Unattached")),SUMIF(O$2:O812,O812,I$2:I812),"")</f>
        <v/>
      </c>
      <c r="U812" s="8" t="str">
        <f t="shared" si="124"/>
        <v/>
      </c>
      <c r="V812" s="8" t="str">
        <f t="shared" si="128"/>
        <v/>
      </c>
      <c r="W812" s="40" t="str">
        <f t="shared" si="125"/>
        <v xml:space="preserve"> </v>
      </c>
      <c r="X812" s="40" t="str">
        <f>IF(H812="M",IF(P812&lt;&gt;4,"",VLOOKUP(CONCATENATE(O812," ",(P812-3)),$W$2:AA812,5,0)),IF(P812&lt;&gt;3,"",VLOOKUP(CONCATENATE(O812," ",(P812-2)),$W$2:AA812,5,0)))</f>
        <v/>
      </c>
      <c r="Y812" s="40" t="str">
        <f>IF(H812="M",IF(P812&lt;&gt;4,"",VLOOKUP(CONCATENATE(O812," ",(P812-2)),$W$2:AA812,5,0)),IF(P812&lt;&gt;3,"",VLOOKUP(CONCATENATE(O812," ",(P812-1)),$W$2:AA812,5,0)))</f>
        <v/>
      </c>
      <c r="Z812" s="40" t="str">
        <f>IF(H812="M",IF(P812&lt;&gt;4,"",VLOOKUP(CONCATENATE(O812," ",(P812-1)),$W$2:AA812,5,0)),IF(P812&lt;&gt;3,"",VLOOKUP(CONCATENATE(O812," ",(P812)),$W$2:AA812,5,0)))</f>
        <v/>
      </c>
      <c r="AA812" s="40" t="str">
        <f t="shared" si="129"/>
        <v/>
      </c>
    </row>
    <row r="813" spans="1:27" x14ac:dyDescent="0.3">
      <c r="A813" s="78" t="str">
        <f t="shared" si="122"/>
        <v/>
      </c>
      <c r="B813" s="78" t="str">
        <f t="shared" si="123"/>
        <v/>
      </c>
      <c r="C813" s="1">
        <v>812</v>
      </c>
      <c r="E813" s="73"/>
      <c r="F813" t="str">
        <f>IF(D813="","",VLOOKUP(D813,ENTRANTS!$A$1:$H$1000,2,0))</f>
        <v/>
      </c>
      <c r="G813" t="str">
        <f>IF(D813="","",VLOOKUP(D813,ENTRANTS!$A$1:$H$1000,3,0))</f>
        <v/>
      </c>
      <c r="H813" s="1" t="str">
        <f>IF(D813="","",LEFT(VLOOKUP(D813,ENTRANTS!$A$1:$H$1000,5,0),1))</f>
        <v/>
      </c>
      <c r="I813" s="1" t="str">
        <f>IF(D813="","",COUNTIF($H$2:H813,H813))</f>
        <v/>
      </c>
      <c r="J813" s="1" t="str">
        <f>IF(D813="","",VLOOKUP(D813,ENTRANTS!$A$1:$H$1000,4,0))</f>
        <v/>
      </c>
      <c r="K813" s="1" t="str">
        <f>IF(D813="","",COUNTIF($J$2:J813,J813))</f>
        <v/>
      </c>
      <c r="L813" t="str">
        <f>IF(D813="","",VLOOKUP(D813,ENTRANTS!$A$1:$H$1000,6,0))</f>
        <v/>
      </c>
      <c r="M813" s="99" t="str">
        <f t="shared" si="126"/>
        <v/>
      </c>
      <c r="N813" s="38"/>
      <c r="O813" s="5" t="str">
        <f t="shared" si="127"/>
        <v/>
      </c>
      <c r="P813" s="6" t="str">
        <f>IF(D813="","",COUNTIF($O$2:O813,O813))</f>
        <v/>
      </c>
      <c r="Q813" s="7" t="str">
        <f t="shared" si="130"/>
        <v/>
      </c>
      <c r="R813" s="42" t="str">
        <f>IF(AND(P813=4,H813="M",NOT(L813="Unattached")),SUMIF(O$2:O813,O813,I$2:I813),"")</f>
        <v/>
      </c>
      <c r="S813" s="7" t="str">
        <f t="shared" si="131"/>
        <v/>
      </c>
      <c r="T813" s="42" t="str">
        <f>IF(AND(P813=3,H813="F",NOT(L813="Unattached")),SUMIF(O$2:O813,O813,I$2:I813),"")</f>
        <v/>
      </c>
      <c r="U813" s="8" t="str">
        <f t="shared" si="124"/>
        <v/>
      </c>
      <c r="V813" s="8" t="str">
        <f t="shared" si="128"/>
        <v/>
      </c>
      <c r="W813" s="40" t="str">
        <f t="shared" si="125"/>
        <v xml:space="preserve"> </v>
      </c>
      <c r="X813" s="40" t="str">
        <f>IF(H813="M",IF(P813&lt;&gt;4,"",VLOOKUP(CONCATENATE(O813," ",(P813-3)),$W$2:AA813,5,0)),IF(P813&lt;&gt;3,"",VLOOKUP(CONCATENATE(O813," ",(P813-2)),$W$2:AA813,5,0)))</f>
        <v/>
      </c>
      <c r="Y813" s="40" t="str">
        <f>IF(H813="M",IF(P813&lt;&gt;4,"",VLOOKUP(CONCATENATE(O813," ",(P813-2)),$W$2:AA813,5,0)),IF(P813&lt;&gt;3,"",VLOOKUP(CONCATENATE(O813," ",(P813-1)),$W$2:AA813,5,0)))</f>
        <v/>
      </c>
      <c r="Z813" s="40" t="str">
        <f>IF(H813="M",IF(P813&lt;&gt;4,"",VLOOKUP(CONCATENATE(O813," ",(P813-1)),$W$2:AA813,5,0)),IF(P813&lt;&gt;3,"",VLOOKUP(CONCATENATE(O813," ",(P813)),$W$2:AA813,5,0)))</f>
        <v/>
      </c>
      <c r="AA813" s="40" t="str">
        <f t="shared" si="129"/>
        <v/>
      </c>
    </row>
    <row r="814" spans="1:27" x14ac:dyDescent="0.3">
      <c r="A814" s="78" t="str">
        <f t="shared" si="122"/>
        <v/>
      </c>
      <c r="B814" s="78" t="str">
        <f t="shared" si="123"/>
        <v/>
      </c>
      <c r="C814" s="1">
        <v>813</v>
      </c>
      <c r="E814" s="73"/>
      <c r="F814" t="str">
        <f>IF(D814="","",VLOOKUP(D814,ENTRANTS!$A$1:$H$1000,2,0))</f>
        <v/>
      </c>
      <c r="G814" t="str">
        <f>IF(D814="","",VLOOKUP(D814,ENTRANTS!$A$1:$H$1000,3,0))</f>
        <v/>
      </c>
      <c r="H814" s="1" t="str">
        <f>IF(D814="","",LEFT(VLOOKUP(D814,ENTRANTS!$A$1:$H$1000,5,0),1))</f>
        <v/>
      </c>
      <c r="I814" s="1" t="str">
        <f>IF(D814="","",COUNTIF($H$2:H814,H814))</f>
        <v/>
      </c>
      <c r="J814" s="1" t="str">
        <f>IF(D814="","",VLOOKUP(D814,ENTRANTS!$A$1:$H$1000,4,0))</f>
        <v/>
      </c>
      <c r="K814" s="1" t="str">
        <f>IF(D814="","",COUNTIF($J$2:J814,J814))</f>
        <v/>
      </c>
      <c r="L814" t="str">
        <f>IF(D814="","",VLOOKUP(D814,ENTRANTS!$A$1:$H$1000,6,0))</f>
        <v/>
      </c>
      <c r="M814" s="99" t="str">
        <f t="shared" si="126"/>
        <v/>
      </c>
      <c r="N814" s="38"/>
      <c r="O814" s="5" t="str">
        <f t="shared" si="127"/>
        <v/>
      </c>
      <c r="P814" s="6" t="str">
        <f>IF(D814="","",COUNTIF($O$2:O814,O814))</f>
        <v/>
      </c>
      <c r="Q814" s="7" t="str">
        <f t="shared" si="130"/>
        <v/>
      </c>
      <c r="R814" s="42" t="str">
        <f>IF(AND(P814=4,H814="M",NOT(L814="Unattached")),SUMIF(O$2:O814,O814,I$2:I814),"")</f>
        <v/>
      </c>
      <c r="S814" s="7" t="str">
        <f t="shared" si="131"/>
        <v/>
      </c>
      <c r="T814" s="42" t="str">
        <f>IF(AND(P814=3,H814="F",NOT(L814="Unattached")),SUMIF(O$2:O814,O814,I$2:I814),"")</f>
        <v/>
      </c>
      <c r="U814" s="8" t="str">
        <f t="shared" si="124"/>
        <v/>
      </c>
      <c r="V814" s="8" t="str">
        <f t="shared" si="128"/>
        <v/>
      </c>
      <c r="W814" s="40" t="str">
        <f t="shared" si="125"/>
        <v xml:space="preserve"> </v>
      </c>
      <c r="X814" s="40" t="str">
        <f>IF(H814="M",IF(P814&lt;&gt;4,"",VLOOKUP(CONCATENATE(O814," ",(P814-3)),$W$2:AA814,5,0)),IF(P814&lt;&gt;3,"",VLOOKUP(CONCATENATE(O814," ",(P814-2)),$W$2:AA814,5,0)))</f>
        <v/>
      </c>
      <c r="Y814" s="40" t="str">
        <f>IF(H814="M",IF(P814&lt;&gt;4,"",VLOOKUP(CONCATENATE(O814," ",(P814-2)),$W$2:AA814,5,0)),IF(P814&lt;&gt;3,"",VLOOKUP(CONCATENATE(O814," ",(P814-1)),$W$2:AA814,5,0)))</f>
        <v/>
      </c>
      <c r="Z814" s="40" t="str">
        <f>IF(H814="M",IF(P814&lt;&gt;4,"",VLOOKUP(CONCATENATE(O814," ",(P814-1)),$W$2:AA814,5,0)),IF(P814&lt;&gt;3,"",VLOOKUP(CONCATENATE(O814," ",(P814)),$W$2:AA814,5,0)))</f>
        <v/>
      </c>
      <c r="AA814" s="40" t="str">
        <f t="shared" si="129"/>
        <v/>
      </c>
    </row>
    <row r="815" spans="1:27" x14ac:dyDescent="0.3">
      <c r="A815" s="78" t="str">
        <f t="shared" si="122"/>
        <v/>
      </c>
      <c r="B815" s="78" t="str">
        <f t="shared" si="123"/>
        <v/>
      </c>
      <c r="C815" s="1">
        <v>814</v>
      </c>
      <c r="E815" s="73"/>
      <c r="F815" t="str">
        <f>IF(D815="","",VLOOKUP(D815,ENTRANTS!$A$1:$H$1000,2,0))</f>
        <v/>
      </c>
      <c r="G815" t="str">
        <f>IF(D815="","",VLOOKUP(D815,ENTRANTS!$A$1:$H$1000,3,0))</f>
        <v/>
      </c>
      <c r="H815" s="1" t="str">
        <f>IF(D815="","",LEFT(VLOOKUP(D815,ENTRANTS!$A$1:$H$1000,5,0),1))</f>
        <v/>
      </c>
      <c r="I815" s="1" t="str">
        <f>IF(D815="","",COUNTIF($H$2:H815,H815))</f>
        <v/>
      </c>
      <c r="J815" s="1" t="str">
        <f>IF(D815="","",VLOOKUP(D815,ENTRANTS!$A$1:$H$1000,4,0))</f>
        <v/>
      </c>
      <c r="K815" s="1" t="str">
        <f>IF(D815="","",COUNTIF($J$2:J815,J815))</f>
        <v/>
      </c>
      <c r="L815" t="str">
        <f>IF(D815="","",VLOOKUP(D815,ENTRANTS!$A$1:$H$1000,6,0))</f>
        <v/>
      </c>
      <c r="M815" s="99" t="str">
        <f t="shared" si="126"/>
        <v/>
      </c>
      <c r="N815" s="38"/>
      <c r="O815" s="5" t="str">
        <f t="shared" si="127"/>
        <v/>
      </c>
      <c r="P815" s="6" t="str">
        <f>IF(D815="","",COUNTIF($O$2:O815,O815))</f>
        <v/>
      </c>
      <c r="Q815" s="7" t="str">
        <f t="shared" si="130"/>
        <v/>
      </c>
      <c r="R815" s="42" t="str">
        <f>IF(AND(P815=4,H815="M",NOT(L815="Unattached")),SUMIF(O$2:O815,O815,I$2:I815),"")</f>
        <v/>
      </c>
      <c r="S815" s="7" t="str">
        <f t="shared" si="131"/>
        <v/>
      </c>
      <c r="T815" s="42" t="str">
        <f>IF(AND(P815=3,H815="F",NOT(L815="Unattached")),SUMIF(O$2:O815,O815,I$2:I815),"")</f>
        <v/>
      </c>
      <c r="U815" s="8" t="str">
        <f t="shared" si="124"/>
        <v/>
      </c>
      <c r="V815" s="8" t="str">
        <f t="shared" si="128"/>
        <v/>
      </c>
      <c r="W815" s="40" t="str">
        <f t="shared" si="125"/>
        <v xml:space="preserve"> </v>
      </c>
      <c r="X815" s="40" t="str">
        <f>IF(H815="M",IF(P815&lt;&gt;4,"",VLOOKUP(CONCATENATE(O815," ",(P815-3)),$W$2:AA815,5,0)),IF(P815&lt;&gt;3,"",VLOOKUP(CONCATENATE(O815," ",(P815-2)),$W$2:AA815,5,0)))</f>
        <v/>
      </c>
      <c r="Y815" s="40" t="str">
        <f>IF(H815="M",IF(P815&lt;&gt;4,"",VLOOKUP(CONCATENATE(O815," ",(P815-2)),$W$2:AA815,5,0)),IF(P815&lt;&gt;3,"",VLOOKUP(CONCATENATE(O815," ",(P815-1)),$W$2:AA815,5,0)))</f>
        <v/>
      </c>
      <c r="Z815" s="40" t="str">
        <f>IF(H815="M",IF(P815&lt;&gt;4,"",VLOOKUP(CONCATENATE(O815," ",(P815-1)),$W$2:AA815,5,0)),IF(P815&lt;&gt;3,"",VLOOKUP(CONCATENATE(O815," ",(P815)),$W$2:AA815,5,0)))</f>
        <v/>
      </c>
      <c r="AA815" s="40" t="str">
        <f t="shared" si="129"/>
        <v/>
      </c>
    </row>
    <row r="816" spans="1:27" x14ac:dyDescent="0.3">
      <c r="A816" s="78" t="str">
        <f t="shared" si="122"/>
        <v/>
      </c>
      <c r="B816" s="78" t="str">
        <f t="shared" si="123"/>
        <v/>
      </c>
      <c r="C816" s="1">
        <v>815</v>
      </c>
      <c r="E816" s="73"/>
      <c r="F816" t="str">
        <f>IF(D816="","",VLOOKUP(D816,ENTRANTS!$A$1:$H$1000,2,0))</f>
        <v/>
      </c>
      <c r="G816" t="str">
        <f>IF(D816="","",VLOOKUP(D816,ENTRANTS!$A$1:$H$1000,3,0))</f>
        <v/>
      </c>
      <c r="H816" s="1" t="str">
        <f>IF(D816="","",LEFT(VLOOKUP(D816,ENTRANTS!$A$1:$H$1000,5,0),1))</f>
        <v/>
      </c>
      <c r="I816" s="1" t="str">
        <f>IF(D816="","",COUNTIF($H$2:H816,H816))</f>
        <v/>
      </c>
      <c r="J816" s="1" t="str">
        <f>IF(D816="","",VLOOKUP(D816,ENTRANTS!$A$1:$H$1000,4,0))</f>
        <v/>
      </c>
      <c r="K816" s="1" t="str">
        <f>IF(D816="","",COUNTIF($J$2:J816,J816))</f>
        <v/>
      </c>
      <c r="L816" t="str">
        <f>IF(D816="","",VLOOKUP(D816,ENTRANTS!$A$1:$H$1000,6,0))</f>
        <v/>
      </c>
      <c r="M816" s="99" t="str">
        <f t="shared" si="126"/>
        <v/>
      </c>
      <c r="N816" s="38"/>
      <c r="O816" s="5" t="str">
        <f t="shared" si="127"/>
        <v/>
      </c>
      <c r="P816" s="6" t="str">
        <f>IF(D816="","",COUNTIF($O$2:O816,O816))</f>
        <v/>
      </c>
      <c r="Q816" s="7" t="str">
        <f t="shared" si="130"/>
        <v/>
      </c>
      <c r="R816" s="42" t="str">
        <f>IF(AND(P816=4,H816="M",NOT(L816="Unattached")),SUMIF(O$2:O816,O816,I$2:I816),"")</f>
        <v/>
      </c>
      <c r="S816" s="7" t="str">
        <f t="shared" si="131"/>
        <v/>
      </c>
      <c r="T816" s="42" t="str">
        <f>IF(AND(P816=3,H816="F",NOT(L816="Unattached")),SUMIF(O$2:O816,O816,I$2:I816),"")</f>
        <v/>
      </c>
      <c r="U816" s="8" t="str">
        <f t="shared" si="124"/>
        <v/>
      </c>
      <c r="V816" s="8" t="str">
        <f t="shared" si="128"/>
        <v/>
      </c>
      <c r="W816" s="40" t="str">
        <f t="shared" si="125"/>
        <v xml:space="preserve"> </v>
      </c>
      <c r="X816" s="40" t="str">
        <f>IF(H816="M",IF(P816&lt;&gt;4,"",VLOOKUP(CONCATENATE(O816," ",(P816-3)),$W$2:AA816,5,0)),IF(P816&lt;&gt;3,"",VLOOKUP(CONCATENATE(O816," ",(P816-2)),$W$2:AA816,5,0)))</f>
        <v/>
      </c>
      <c r="Y816" s="40" t="str">
        <f>IF(H816="M",IF(P816&lt;&gt;4,"",VLOOKUP(CONCATENATE(O816," ",(P816-2)),$W$2:AA816,5,0)),IF(P816&lt;&gt;3,"",VLOOKUP(CONCATENATE(O816," ",(P816-1)),$W$2:AA816,5,0)))</f>
        <v/>
      </c>
      <c r="Z816" s="40" t="str">
        <f>IF(H816="M",IF(P816&lt;&gt;4,"",VLOOKUP(CONCATENATE(O816," ",(P816-1)),$W$2:AA816,5,0)),IF(P816&lt;&gt;3,"",VLOOKUP(CONCATENATE(O816," ",(P816)),$W$2:AA816,5,0)))</f>
        <v/>
      </c>
      <c r="AA816" s="40" t="str">
        <f t="shared" si="129"/>
        <v/>
      </c>
    </row>
    <row r="817" spans="1:27" x14ac:dyDescent="0.3">
      <c r="A817" s="78" t="str">
        <f t="shared" si="122"/>
        <v/>
      </c>
      <c r="B817" s="78" t="str">
        <f t="shared" si="123"/>
        <v/>
      </c>
      <c r="C817" s="1">
        <v>816</v>
      </c>
      <c r="E817" s="73"/>
      <c r="F817" t="str">
        <f>IF(D817="","",VLOOKUP(D817,ENTRANTS!$A$1:$H$1000,2,0))</f>
        <v/>
      </c>
      <c r="G817" t="str">
        <f>IF(D817="","",VLOOKUP(D817,ENTRANTS!$A$1:$H$1000,3,0))</f>
        <v/>
      </c>
      <c r="H817" s="1" t="str">
        <f>IF(D817="","",LEFT(VLOOKUP(D817,ENTRANTS!$A$1:$H$1000,5,0),1))</f>
        <v/>
      </c>
      <c r="I817" s="1" t="str">
        <f>IF(D817="","",COUNTIF($H$2:H817,H817))</f>
        <v/>
      </c>
      <c r="J817" s="1" t="str">
        <f>IF(D817="","",VLOOKUP(D817,ENTRANTS!$A$1:$H$1000,4,0))</f>
        <v/>
      </c>
      <c r="K817" s="1" t="str">
        <f>IF(D817="","",COUNTIF($J$2:J817,J817))</f>
        <v/>
      </c>
      <c r="L817" t="str">
        <f>IF(D817="","",VLOOKUP(D817,ENTRANTS!$A$1:$H$1000,6,0))</f>
        <v/>
      </c>
      <c r="M817" s="99" t="str">
        <f t="shared" si="126"/>
        <v/>
      </c>
      <c r="N817" s="38"/>
      <c r="O817" s="5" t="str">
        <f t="shared" si="127"/>
        <v/>
      </c>
      <c r="P817" s="6" t="str">
        <f>IF(D817="","",COUNTIF($O$2:O817,O817))</f>
        <v/>
      </c>
      <c r="Q817" s="7" t="str">
        <f t="shared" si="130"/>
        <v/>
      </c>
      <c r="R817" s="42" t="str">
        <f>IF(AND(P817=4,H817="M",NOT(L817="Unattached")),SUMIF(O$2:O817,O817,I$2:I817),"")</f>
        <v/>
      </c>
      <c r="S817" s="7" t="str">
        <f t="shared" si="131"/>
        <v/>
      </c>
      <c r="T817" s="42" t="str">
        <f>IF(AND(P817=3,H817="F",NOT(L817="Unattached")),SUMIF(O$2:O817,O817,I$2:I817),"")</f>
        <v/>
      </c>
      <c r="U817" s="8" t="str">
        <f t="shared" si="124"/>
        <v/>
      </c>
      <c r="V817" s="8" t="str">
        <f t="shared" si="128"/>
        <v/>
      </c>
      <c r="W817" s="40" t="str">
        <f t="shared" si="125"/>
        <v xml:space="preserve"> </v>
      </c>
      <c r="X817" s="40" t="str">
        <f>IF(H817="M",IF(P817&lt;&gt;4,"",VLOOKUP(CONCATENATE(O817," ",(P817-3)),$W$2:AA817,5,0)),IF(P817&lt;&gt;3,"",VLOOKUP(CONCATENATE(O817," ",(P817-2)),$W$2:AA817,5,0)))</f>
        <v/>
      </c>
      <c r="Y817" s="40" t="str">
        <f>IF(H817="M",IF(P817&lt;&gt;4,"",VLOOKUP(CONCATENATE(O817," ",(P817-2)),$W$2:AA817,5,0)),IF(P817&lt;&gt;3,"",VLOOKUP(CONCATENATE(O817," ",(P817-1)),$W$2:AA817,5,0)))</f>
        <v/>
      </c>
      <c r="Z817" s="40" t="str">
        <f>IF(H817="M",IF(P817&lt;&gt;4,"",VLOOKUP(CONCATENATE(O817," ",(P817-1)),$W$2:AA817,5,0)),IF(P817&lt;&gt;3,"",VLOOKUP(CONCATENATE(O817," ",(P817)),$W$2:AA817,5,0)))</f>
        <v/>
      </c>
      <c r="AA817" s="40" t="str">
        <f t="shared" si="129"/>
        <v/>
      </c>
    </row>
    <row r="818" spans="1:27" x14ac:dyDescent="0.3">
      <c r="A818" s="78" t="str">
        <f t="shared" si="122"/>
        <v/>
      </c>
      <c r="B818" s="78" t="str">
        <f t="shared" si="123"/>
        <v/>
      </c>
      <c r="C818" s="1">
        <v>817</v>
      </c>
      <c r="E818" s="73"/>
      <c r="F818" t="str">
        <f>IF(D818="","",VLOOKUP(D818,ENTRANTS!$A$1:$H$1000,2,0))</f>
        <v/>
      </c>
      <c r="G818" t="str">
        <f>IF(D818="","",VLOOKUP(D818,ENTRANTS!$A$1:$H$1000,3,0))</f>
        <v/>
      </c>
      <c r="H818" s="1" t="str">
        <f>IF(D818="","",LEFT(VLOOKUP(D818,ENTRANTS!$A$1:$H$1000,5,0),1))</f>
        <v/>
      </c>
      <c r="I818" s="1" t="str">
        <f>IF(D818="","",COUNTIF($H$2:H818,H818))</f>
        <v/>
      </c>
      <c r="J818" s="1" t="str">
        <f>IF(D818="","",VLOOKUP(D818,ENTRANTS!$A$1:$H$1000,4,0))</f>
        <v/>
      </c>
      <c r="K818" s="1" t="str">
        <f>IF(D818="","",COUNTIF($J$2:J818,J818))</f>
        <v/>
      </c>
      <c r="L818" t="str">
        <f>IF(D818="","",VLOOKUP(D818,ENTRANTS!$A$1:$H$1000,6,0))</f>
        <v/>
      </c>
      <c r="M818" s="99" t="str">
        <f t="shared" si="126"/>
        <v/>
      </c>
      <c r="N818" s="38"/>
      <c r="O818" s="5" t="str">
        <f t="shared" si="127"/>
        <v/>
      </c>
      <c r="P818" s="6" t="str">
        <f>IF(D818="","",COUNTIF($O$2:O818,O818))</f>
        <v/>
      </c>
      <c r="Q818" s="7" t="str">
        <f t="shared" si="130"/>
        <v/>
      </c>
      <c r="R818" s="42" t="str">
        <f>IF(AND(P818=4,H818="M",NOT(L818="Unattached")),SUMIF(O$2:O818,O818,I$2:I818),"")</f>
        <v/>
      </c>
      <c r="S818" s="7" t="str">
        <f t="shared" si="131"/>
        <v/>
      </c>
      <c r="T818" s="42" t="str">
        <f>IF(AND(P818=3,H818="F",NOT(L818="Unattached")),SUMIF(O$2:O818,O818,I$2:I818),"")</f>
        <v/>
      </c>
      <c r="U818" s="8" t="str">
        <f t="shared" si="124"/>
        <v/>
      </c>
      <c r="V818" s="8" t="str">
        <f t="shared" si="128"/>
        <v/>
      </c>
      <c r="W818" s="40" t="str">
        <f t="shared" si="125"/>
        <v xml:space="preserve"> </v>
      </c>
      <c r="X818" s="40" t="str">
        <f>IF(H818="M",IF(P818&lt;&gt;4,"",VLOOKUP(CONCATENATE(O818," ",(P818-3)),$W$2:AA818,5,0)),IF(P818&lt;&gt;3,"",VLOOKUP(CONCATENATE(O818," ",(P818-2)),$W$2:AA818,5,0)))</f>
        <v/>
      </c>
      <c r="Y818" s="40" t="str">
        <f>IF(H818="M",IF(P818&lt;&gt;4,"",VLOOKUP(CONCATENATE(O818," ",(P818-2)),$W$2:AA818,5,0)),IF(P818&lt;&gt;3,"",VLOOKUP(CONCATENATE(O818," ",(P818-1)),$W$2:AA818,5,0)))</f>
        <v/>
      </c>
      <c r="Z818" s="40" t="str">
        <f>IF(H818="M",IF(P818&lt;&gt;4,"",VLOOKUP(CONCATENATE(O818," ",(P818-1)),$W$2:AA818,5,0)),IF(P818&lt;&gt;3,"",VLOOKUP(CONCATENATE(O818," ",(P818)),$W$2:AA818,5,0)))</f>
        <v/>
      </c>
      <c r="AA818" s="40" t="str">
        <f t="shared" si="129"/>
        <v/>
      </c>
    </row>
    <row r="819" spans="1:27" x14ac:dyDescent="0.3">
      <c r="A819" s="78" t="str">
        <f t="shared" si="122"/>
        <v/>
      </c>
      <c r="B819" s="78" t="str">
        <f t="shared" si="123"/>
        <v/>
      </c>
      <c r="C819" s="1">
        <v>818</v>
      </c>
      <c r="E819" s="73"/>
      <c r="F819" t="str">
        <f>IF(D819="","",VLOOKUP(D819,ENTRANTS!$A$1:$H$1000,2,0))</f>
        <v/>
      </c>
      <c r="G819" t="str">
        <f>IF(D819="","",VLOOKUP(D819,ENTRANTS!$A$1:$H$1000,3,0))</f>
        <v/>
      </c>
      <c r="H819" s="1" t="str">
        <f>IF(D819="","",LEFT(VLOOKUP(D819,ENTRANTS!$A$1:$H$1000,5,0),1))</f>
        <v/>
      </c>
      <c r="I819" s="1" t="str">
        <f>IF(D819="","",COUNTIF($H$2:H819,H819))</f>
        <v/>
      </c>
      <c r="J819" s="1" t="str">
        <f>IF(D819="","",VLOOKUP(D819,ENTRANTS!$A$1:$H$1000,4,0))</f>
        <v/>
      </c>
      <c r="K819" s="1" t="str">
        <f>IF(D819="","",COUNTIF($J$2:J819,J819))</f>
        <v/>
      </c>
      <c r="L819" t="str">
        <f>IF(D819="","",VLOOKUP(D819,ENTRANTS!$A$1:$H$1000,6,0))</f>
        <v/>
      </c>
      <c r="M819" s="99" t="str">
        <f t="shared" si="126"/>
        <v/>
      </c>
      <c r="N819" s="38"/>
      <c r="O819" s="5" t="str">
        <f t="shared" si="127"/>
        <v/>
      </c>
      <c r="P819" s="6" t="str">
        <f>IF(D819="","",COUNTIF($O$2:O819,O819))</f>
        <v/>
      </c>
      <c r="Q819" s="7" t="str">
        <f t="shared" si="130"/>
        <v/>
      </c>
      <c r="R819" s="42" t="str">
        <f>IF(AND(P819=4,H819="M",NOT(L819="Unattached")),SUMIF(O$2:O819,O819,I$2:I819),"")</f>
        <v/>
      </c>
      <c r="S819" s="7" t="str">
        <f t="shared" si="131"/>
        <v/>
      </c>
      <c r="T819" s="42" t="str">
        <f>IF(AND(P819=3,H819="F",NOT(L819="Unattached")),SUMIF(O$2:O819,O819,I$2:I819),"")</f>
        <v/>
      </c>
      <c r="U819" s="8" t="str">
        <f t="shared" si="124"/>
        <v/>
      </c>
      <c r="V819" s="8" t="str">
        <f t="shared" si="128"/>
        <v/>
      </c>
      <c r="W819" s="40" t="str">
        <f t="shared" si="125"/>
        <v xml:space="preserve"> </v>
      </c>
      <c r="X819" s="40" t="str">
        <f>IF(H819="M",IF(P819&lt;&gt;4,"",VLOOKUP(CONCATENATE(O819," ",(P819-3)),$W$2:AA819,5,0)),IF(P819&lt;&gt;3,"",VLOOKUP(CONCATENATE(O819," ",(P819-2)),$W$2:AA819,5,0)))</f>
        <v/>
      </c>
      <c r="Y819" s="40" t="str">
        <f>IF(H819="M",IF(P819&lt;&gt;4,"",VLOOKUP(CONCATENATE(O819," ",(P819-2)),$W$2:AA819,5,0)),IF(P819&lt;&gt;3,"",VLOOKUP(CONCATENATE(O819," ",(P819-1)),$W$2:AA819,5,0)))</f>
        <v/>
      </c>
      <c r="Z819" s="40" t="str">
        <f>IF(H819="M",IF(P819&lt;&gt;4,"",VLOOKUP(CONCATENATE(O819," ",(P819-1)),$W$2:AA819,5,0)),IF(P819&lt;&gt;3,"",VLOOKUP(CONCATENATE(O819," ",(P819)),$W$2:AA819,5,0)))</f>
        <v/>
      </c>
      <c r="AA819" s="40" t="str">
        <f t="shared" si="129"/>
        <v/>
      </c>
    </row>
    <row r="820" spans="1:27" x14ac:dyDescent="0.3">
      <c r="A820" s="78" t="str">
        <f t="shared" si="122"/>
        <v/>
      </c>
      <c r="B820" s="78" t="str">
        <f t="shared" si="123"/>
        <v/>
      </c>
      <c r="C820" s="1">
        <v>819</v>
      </c>
      <c r="E820" s="73"/>
      <c r="F820" t="str">
        <f>IF(D820="","",VLOOKUP(D820,ENTRANTS!$A$1:$H$1000,2,0))</f>
        <v/>
      </c>
      <c r="G820" t="str">
        <f>IF(D820="","",VLOOKUP(D820,ENTRANTS!$A$1:$H$1000,3,0))</f>
        <v/>
      </c>
      <c r="H820" s="1" t="str">
        <f>IF(D820="","",LEFT(VLOOKUP(D820,ENTRANTS!$A$1:$H$1000,5,0),1))</f>
        <v/>
      </c>
      <c r="I820" s="1" t="str">
        <f>IF(D820="","",COUNTIF($H$2:H820,H820))</f>
        <v/>
      </c>
      <c r="J820" s="1" t="str">
        <f>IF(D820="","",VLOOKUP(D820,ENTRANTS!$A$1:$H$1000,4,0))</f>
        <v/>
      </c>
      <c r="K820" s="1" t="str">
        <f>IF(D820="","",COUNTIF($J$2:J820,J820))</f>
        <v/>
      </c>
      <c r="L820" t="str">
        <f>IF(D820="","",VLOOKUP(D820,ENTRANTS!$A$1:$H$1000,6,0))</f>
        <v/>
      </c>
      <c r="M820" s="99" t="str">
        <f t="shared" si="126"/>
        <v/>
      </c>
      <c r="N820" s="38"/>
      <c r="O820" s="5" t="str">
        <f t="shared" si="127"/>
        <v/>
      </c>
      <c r="P820" s="6" t="str">
        <f>IF(D820="","",COUNTIF($O$2:O820,O820))</f>
        <v/>
      </c>
      <c r="Q820" s="7" t="str">
        <f t="shared" si="130"/>
        <v/>
      </c>
      <c r="R820" s="42" t="str">
        <f>IF(AND(P820=4,H820="M",NOT(L820="Unattached")),SUMIF(O$2:O820,O820,I$2:I820),"")</f>
        <v/>
      </c>
      <c r="S820" s="7" t="str">
        <f t="shared" si="131"/>
        <v/>
      </c>
      <c r="T820" s="42" t="str">
        <f>IF(AND(P820=3,H820="F",NOT(L820="Unattached")),SUMIF(O$2:O820,O820,I$2:I820),"")</f>
        <v/>
      </c>
      <c r="U820" s="8" t="str">
        <f t="shared" si="124"/>
        <v/>
      </c>
      <c r="V820" s="8" t="str">
        <f t="shared" si="128"/>
        <v/>
      </c>
      <c r="W820" s="40" t="str">
        <f t="shared" si="125"/>
        <v xml:space="preserve"> </v>
      </c>
      <c r="X820" s="40" t="str">
        <f>IF(H820="M",IF(P820&lt;&gt;4,"",VLOOKUP(CONCATENATE(O820," ",(P820-3)),$W$2:AA820,5,0)),IF(P820&lt;&gt;3,"",VLOOKUP(CONCATENATE(O820," ",(P820-2)),$W$2:AA820,5,0)))</f>
        <v/>
      </c>
      <c r="Y820" s="40" t="str">
        <f>IF(H820="M",IF(P820&lt;&gt;4,"",VLOOKUP(CONCATENATE(O820," ",(P820-2)),$W$2:AA820,5,0)),IF(P820&lt;&gt;3,"",VLOOKUP(CONCATENATE(O820," ",(P820-1)),$W$2:AA820,5,0)))</f>
        <v/>
      </c>
      <c r="Z820" s="40" t="str">
        <f>IF(H820="M",IF(P820&lt;&gt;4,"",VLOOKUP(CONCATENATE(O820," ",(P820-1)),$W$2:AA820,5,0)),IF(P820&lt;&gt;3,"",VLOOKUP(CONCATENATE(O820," ",(P820)),$W$2:AA820,5,0)))</f>
        <v/>
      </c>
      <c r="AA820" s="40" t="str">
        <f t="shared" si="129"/>
        <v/>
      </c>
    </row>
    <row r="821" spans="1:27" x14ac:dyDescent="0.3">
      <c r="A821" s="78" t="str">
        <f t="shared" si="122"/>
        <v/>
      </c>
      <c r="B821" s="78" t="str">
        <f t="shared" si="123"/>
        <v/>
      </c>
      <c r="C821" s="1">
        <v>820</v>
      </c>
      <c r="E821" s="73"/>
      <c r="F821" t="str">
        <f>IF(D821="","",VLOOKUP(D821,ENTRANTS!$A$1:$H$1000,2,0))</f>
        <v/>
      </c>
      <c r="G821" t="str">
        <f>IF(D821="","",VLOOKUP(D821,ENTRANTS!$A$1:$H$1000,3,0))</f>
        <v/>
      </c>
      <c r="H821" s="1" t="str">
        <f>IF(D821="","",LEFT(VLOOKUP(D821,ENTRANTS!$A$1:$H$1000,5,0),1))</f>
        <v/>
      </c>
      <c r="I821" s="1" t="str">
        <f>IF(D821="","",COUNTIF($H$2:H821,H821))</f>
        <v/>
      </c>
      <c r="J821" s="1" t="str">
        <f>IF(D821="","",VLOOKUP(D821,ENTRANTS!$A$1:$H$1000,4,0))</f>
        <v/>
      </c>
      <c r="K821" s="1" t="str">
        <f>IF(D821="","",COUNTIF($J$2:J821,J821))</f>
        <v/>
      </c>
      <c r="L821" t="str">
        <f>IF(D821="","",VLOOKUP(D821,ENTRANTS!$A$1:$H$1000,6,0))</f>
        <v/>
      </c>
      <c r="M821" s="99" t="str">
        <f t="shared" si="126"/>
        <v/>
      </c>
      <c r="N821" s="38"/>
      <c r="O821" s="5" t="str">
        <f t="shared" si="127"/>
        <v/>
      </c>
      <c r="P821" s="6" t="str">
        <f>IF(D821="","",COUNTIF($O$2:O821,O821))</f>
        <v/>
      </c>
      <c r="Q821" s="7" t="str">
        <f t="shared" si="130"/>
        <v/>
      </c>
      <c r="R821" s="42" t="str">
        <f>IF(AND(P821=4,H821="M",NOT(L821="Unattached")),SUMIF(O$2:O821,O821,I$2:I821),"")</f>
        <v/>
      </c>
      <c r="S821" s="7" t="str">
        <f t="shared" si="131"/>
        <v/>
      </c>
      <c r="T821" s="42" t="str">
        <f>IF(AND(P821=3,H821="F",NOT(L821="Unattached")),SUMIF(O$2:O821,O821,I$2:I821),"")</f>
        <v/>
      </c>
      <c r="U821" s="8" t="str">
        <f t="shared" si="124"/>
        <v/>
      </c>
      <c r="V821" s="8" t="str">
        <f t="shared" si="128"/>
        <v/>
      </c>
      <c r="W821" s="40" t="str">
        <f t="shared" si="125"/>
        <v xml:space="preserve"> </v>
      </c>
      <c r="X821" s="40" t="str">
        <f>IF(H821="M",IF(P821&lt;&gt;4,"",VLOOKUP(CONCATENATE(O821," ",(P821-3)),$W$2:AA821,5,0)),IF(P821&lt;&gt;3,"",VLOOKUP(CONCATENATE(O821," ",(P821-2)),$W$2:AA821,5,0)))</f>
        <v/>
      </c>
      <c r="Y821" s="40" t="str">
        <f>IF(H821="M",IF(P821&lt;&gt;4,"",VLOOKUP(CONCATENATE(O821," ",(P821-2)),$W$2:AA821,5,0)),IF(P821&lt;&gt;3,"",VLOOKUP(CONCATENATE(O821," ",(P821-1)),$W$2:AA821,5,0)))</f>
        <v/>
      </c>
      <c r="Z821" s="40" t="str">
        <f>IF(H821="M",IF(P821&lt;&gt;4,"",VLOOKUP(CONCATENATE(O821," ",(P821-1)),$W$2:AA821,5,0)),IF(P821&lt;&gt;3,"",VLOOKUP(CONCATENATE(O821," ",(P821)),$W$2:AA821,5,0)))</f>
        <v/>
      </c>
      <c r="AA821" s="40" t="str">
        <f t="shared" si="129"/>
        <v/>
      </c>
    </row>
    <row r="822" spans="1:27" x14ac:dyDescent="0.3">
      <c r="A822" s="78" t="str">
        <f t="shared" si="122"/>
        <v/>
      </c>
      <c r="B822" s="78" t="str">
        <f t="shared" si="123"/>
        <v/>
      </c>
      <c r="C822" s="1">
        <v>821</v>
      </c>
      <c r="E822" s="73"/>
      <c r="F822" t="str">
        <f>IF(D822="","",VLOOKUP(D822,ENTRANTS!$A$1:$H$1000,2,0))</f>
        <v/>
      </c>
      <c r="G822" t="str">
        <f>IF(D822="","",VLOOKUP(D822,ENTRANTS!$A$1:$H$1000,3,0))</f>
        <v/>
      </c>
      <c r="H822" s="1" t="str">
        <f>IF(D822="","",LEFT(VLOOKUP(D822,ENTRANTS!$A$1:$H$1000,5,0),1))</f>
        <v/>
      </c>
      <c r="I822" s="1" t="str">
        <f>IF(D822="","",COUNTIF($H$2:H822,H822))</f>
        <v/>
      </c>
      <c r="J822" s="1" t="str">
        <f>IF(D822="","",VLOOKUP(D822,ENTRANTS!$A$1:$H$1000,4,0))</f>
        <v/>
      </c>
      <c r="K822" s="1" t="str">
        <f>IF(D822="","",COUNTIF($J$2:J822,J822))</f>
        <v/>
      </c>
      <c r="L822" t="str">
        <f>IF(D822="","",VLOOKUP(D822,ENTRANTS!$A$1:$H$1000,6,0))</f>
        <v/>
      </c>
      <c r="M822" s="99" t="str">
        <f t="shared" si="126"/>
        <v/>
      </c>
      <c r="N822" s="38"/>
      <c r="O822" s="5" t="str">
        <f t="shared" si="127"/>
        <v/>
      </c>
      <c r="P822" s="6" t="str">
        <f>IF(D822="","",COUNTIF($O$2:O822,O822))</f>
        <v/>
      </c>
      <c r="Q822" s="7" t="str">
        <f t="shared" si="130"/>
        <v/>
      </c>
      <c r="R822" s="42" t="str">
        <f>IF(AND(P822=4,H822="M",NOT(L822="Unattached")),SUMIF(O$2:O822,O822,I$2:I822),"")</f>
        <v/>
      </c>
      <c r="S822" s="7" t="str">
        <f t="shared" si="131"/>
        <v/>
      </c>
      <c r="T822" s="42" t="str">
        <f>IF(AND(P822=3,H822="F",NOT(L822="Unattached")),SUMIF(O$2:O822,O822,I$2:I822),"")</f>
        <v/>
      </c>
      <c r="U822" s="8" t="str">
        <f t="shared" si="124"/>
        <v/>
      </c>
      <c r="V822" s="8" t="str">
        <f t="shared" si="128"/>
        <v/>
      </c>
      <c r="W822" s="40" t="str">
        <f t="shared" si="125"/>
        <v xml:space="preserve"> </v>
      </c>
      <c r="X822" s="40" t="str">
        <f>IF(H822="M",IF(P822&lt;&gt;4,"",VLOOKUP(CONCATENATE(O822," ",(P822-3)),$W$2:AA822,5,0)),IF(P822&lt;&gt;3,"",VLOOKUP(CONCATENATE(O822," ",(P822-2)),$W$2:AA822,5,0)))</f>
        <v/>
      </c>
      <c r="Y822" s="40" t="str">
        <f>IF(H822="M",IF(P822&lt;&gt;4,"",VLOOKUP(CONCATENATE(O822," ",(P822-2)),$W$2:AA822,5,0)),IF(P822&lt;&gt;3,"",VLOOKUP(CONCATENATE(O822," ",(P822-1)),$W$2:AA822,5,0)))</f>
        <v/>
      </c>
      <c r="Z822" s="40" t="str">
        <f>IF(H822="M",IF(P822&lt;&gt;4,"",VLOOKUP(CONCATENATE(O822," ",(P822-1)),$W$2:AA822,5,0)),IF(P822&lt;&gt;3,"",VLOOKUP(CONCATENATE(O822," ",(P822)),$W$2:AA822,5,0)))</f>
        <v/>
      </c>
      <c r="AA822" s="40" t="str">
        <f t="shared" si="129"/>
        <v/>
      </c>
    </row>
    <row r="823" spans="1:27" x14ac:dyDescent="0.3">
      <c r="A823" s="78" t="str">
        <f t="shared" si="122"/>
        <v/>
      </c>
      <c r="B823" s="78" t="str">
        <f t="shared" si="123"/>
        <v/>
      </c>
      <c r="C823" s="1">
        <v>822</v>
      </c>
      <c r="E823" s="73"/>
      <c r="F823" t="str">
        <f>IF(D823="","",VLOOKUP(D823,ENTRANTS!$A$1:$H$1000,2,0))</f>
        <v/>
      </c>
      <c r="G823" t="str">
        <f>IF(D823="","",VLOOKUP(D823,ENTRANTS!$A$1:$H$1000,3,0))</f>
        <v/>
      </c>
      <c r="H823" s="1" t="str">
        <f>IF(D823="","",LEFT(VLOOKUP(D823,ENTRANTS!$A$1:$H$1000,5,0),1))</f>
        <v/>
      </c>
      <c r="I823" s="1" t="str">
        <f>IF(D823="","",COUNTIF($H$2:H823,H823))</f>
        <v/>
      </c>
      <c r="J823" s="1" t="str">
        <f>IF(D823="","",VLOOKUP(D823,ENTRANTS!$A$1:$H$1000,4,0))</f>
        <v/>
      </c>
      <c r="K823" s="1" t="str">
        <f>IF(D823="","",COUNTIF($J$2:J823,J823))</f>
        <v/>
      </c>
      <c r="L823" t="str">
        <f>IF(D823="","",VLOOKUP(D823,ENTRANTS!$A$1:$H$1000,6,0))</f>
        <v/>
      </c>
      <c r="M823" s="99" t="str">
        <f t="shared" si="126"/>
        <v/>
      </c>
      <c r="N823" s="38"/>
      <c r="O823" s="5" t="str">
        <f t="shared" si="127"/>
        <v/>
      </c>
      <c r="P823" s="6" t="str">
        <f>IF(D823="","",COUNTIF($O$2:O823,O823))</f>
        <v/>
      </c>
      <c r="Q823" s="7" t="str">
        <f t="shared" si="130"/>
        <v/>
      </c>
      <c r="R823" s="42" t="str">
        <f>IF(AND(P823=4,H823="M",NOT(L823="Unattached")),SUMIF(O$2:O823,O823,I$2:I823),"")</f>
        <v/>
      </c>
      <c r="S823" s="7" t="str">
        <f t="shared" si="131"/>
        <v/>
      </c>
      <c r="T823" s="42" t="str">
        <f>IF(AND(P823=3,H823="F",NOT(L823="Unattached")),SUMIF(O$2:O823,O823,I$2:I823),"")</f>
        <v/>
      </c>
      <c r="U823" s="8" t="str">
        <f t="shared" si="124"/>
        <v/>
      </c>
      <c r="V823" s="8" t="str">
        <f t="shared" si="128"/>
        <v/>
      </c>
      <c r="W823" s="40" t="str">
        <f t="shared" si="125"/>
        <v xml:space="preserve"> </v>
      </c>
      <c r="X823" s="40" t="str">
        <f>IF(H823="M",IF(P823&lt;&gt;4,"",VLOOKUP(CONCATENATE(O823," ",(P823-3)),$W$2:AA823,5,0)),IF(P823&lt;&gt;3,"",VLOOKUP(CONCATENATE(O823," ",(P823-2)),$W$2:AA823,5,0)))</f>
        <v/>
      </c>
      <c r="Y823" s="40" t="str">
        <f>IF(H823="M",IF(P823&lt;&gt;4,"",VLOOKUP(CONCATENATE(O823," ",(P823-2)),$W$2:AA823,5,0)),IF(P823&lt;&gt;3,"",VLOOKUP(CONCATENATE(O823," ",(P823-1)),$W$2:AA823,5,0)))</f>
        <v/>
      </c>
      <c r="Z823" s="40" t="str">
        <f>IF(H823="M",IF(P823&lt;&gt;4,"",VLOOKUP(CONCATENATE(O823," ",(P823-1)),$W$2:AA823,5,0)),IF(P823&lt;&gt;3,"",VLOOKUP(CONCATENATE(O823," ",(P823)),$W$2:AA823,5,0)))</f>
        <v/>
      </c>
      <c r="AA823" s="40" t="str">
        <f t="shared" si="129"/>
        <v/>
      </c>
    </row>
    <row r="824" spans="1:27" x14ac:dyDescent="0.3">
      <c r="A824" s="78" t="str">
        <f t="shared" si="122"/>
        <v/>
      </c>
      <c r="B824" s="78" t="str">
        <f t="shared" si="123"/>
        <v/>
      </c>
      <c r="C824" s="1">
        <v>823</v>
      </c>
      <c r="E824" s="73"/>
      <c r="F824" t="str">
        <f>IF(D824="","",VLOOKUP(D824,ENTRANTS!$A$1:$H$1000,2,0))</f>
        <v/>
      </c>
      <c r="G824" t="str">
        <f>IF(D824="","",VLOOKUP(D824,ENTRANTS!$A$1:$H$1000,3,0))</f>
        <v/>
      </c>
      <c r="H824" s="1" t="str">
        <f>IF(D824="","",LEFT(VLOOKUP(D824,ENTRANTS!$A$1:$H$1000,5,0),1))</f>
        <v/>
      </c>
      <c r="I824" s="1" t="str">
        <f>IF(D824="","",COUNTIF($H$2:H824,H824))</f>
        <v/>
      </c>
      <c r="J824" s="1" t="str">
        <f>IF(D824="","",VLOOKUP(D824,ENTRANTS!$A$1:$H$1000,4,0))</f>
        <v/>
      </c>
      <c r="K824" s="1" t="str">
        <f>IF(D824="","",COUNTIF($J$2:J824,J824))</f>
        <v/>
      </c>
      <c r="L824" t="str">
        <f>IF(D824="","",VLOOKUP(D824,ENTRANTS!$A$1:$H$1000,6,0))</f>
        <v/>
      </c>
      <c r="M824" s="99" t="str">
        <f t="shared" si="126"/>
        <v/>
      </c>
      <c r="N824" s="38"/>
      <c r="O824" s="5" t="str">
        <f t="shared" si="127"/>
        <v/>
      </c>
      <c r="P824" s="6" t="str">
        <f>IF(D824="","",COUNTIF($O$2:O824,O824))</f>
        <v/>
      </c>
      <c r="Q824" s="7" t="str">
        <f t="shared" si="130"/>
        <v/>
      </c>
      <c r="R824" s="42" t="str">
        <f>IF(AND(P824=4,H824="M",NOT(L824="Unattached")),SUMIF(O$2:O824,O824,I$2:I824),"")</f>
        <v/>
      </c>
      <c r="S824" s="7" t="str">
        <f t="shared" si="131"/>
        <v/>
      </c>
      <c r="T824" s="42" t="str">
        <f>IF(AND(P824=3,H824="F",NOT(L824="Unattached")),SUMIF(O$2:O824,O824,I$2:I824),"")</f>
        <v/>
      </c>
      <c r="U824" s="8" t="str">
        <f t="shared" si="124"/>
        <v/>
      </c>
      <c r="V824" s="8" t="str">
        <f t="shared" si="128"/>
        <v/>
      </c>
      <c r="W824" s="40" t="str">
        <f t="shared" si="125"/>
        <v xml:space="preserve"> </v>
      </c>
      <c r="X824" s="40" t="str">
        <f>IF(H824="M",IF(P824&lt;&gt;4,"",VLOOKUP(CONCATENATE(O824," ",(P824-3)),$W$2:AA824,5,0)),IF(P824&lt;&gt;3,"",VLOOKUP(CONCATENATE(O824," ",(P824-2)),$W$2:AA824,5,0)))</f>
        <v/>
      </c>
      <c r="Y824" s="40" t="str">
        <f>IF(H824="M",IF(P824&lt;&gt;4,"",VLOOKUP(CONCATENATE(O824," ",(P824-2)),$W$2:AA824,5,0)),IF(P824&lt;&gt;3,"",VLOOKUP(CONCATENATE(O824," ",(P824-1)),$W$2:AA824,5,0)))</f>
        <v/>
      </c>
      <c r="Z824" s="40" t="str">
        <f>IF(H824="M",IF(P824&lt;&gt;4,"",VLOOKUP(CONCATENATE(O824," ",(P824-1)),$W$2:AA824,5,0)),IF(P824&lt;&gt;3,"",VLOOKUP(CONCATENATE(O824," ",(P824)),$W$2:AA824,5,0)))</f>
        <v/>
      </c>
      <c r="AA824" s="40" t="str">
        <f t="shared" si="129"/>
        <v/>
      </c>
    </row>
    <row r="825" spans="1:27" x14ac:dyDescent="0.3">
      <c r="A825" s="78" t="str">
        <f t="shared" si="122"/>
        <v/>
      </c>
      <c r="B825" s="78" t="str">
        <f t="shared" si="123"/>
        <v/>
      </c>
      <c r="C825" s="1">
        <v>824</v>
      </c>
      <c r="E825" s="73"/>
      <c r="F825" t="str">
        <f>IF(D825="","",VLOOKUP(D825,ENTRANTS!$A$1:$H$1000,2,0))</f>
        <v/>
      </c>
      <c r="G825" t="str">
        <f>IF(D825="","",VLOOKUP(D825,ENTRANTS!$A$1:$H$1000,3,0))</f>
        <v/>
      </c>
      <c r="H825" s="1" t="str">
        <f>IF(D825="","",LEFT(VLOOKUP(D825,ENTRANTS!$A$1:$H$1000,5,0),1))</f>
        <v/>
      </c>
      <c r="I825" s="1" t="str">
        <f>IF(D825="","",COUNTIF($H$2:H825,H825))</f>
        <v/>
      </c>
      <c r="J825" s="1" t="str">
        <f>IF(D825="","",VLOOKUP(D825,ENTRANTS!$A$1:$H$1000,4,0))</f>
        <v/>
      </c>
      <c r="K825" s="1" t="str">
        <f>IF(D825="","",COUNTIF($J$2:J825,J825))</f>
        <v/>
      </c>
      <c r="L825" t="str">
        <f>IF(D825="","",VLOOKUP(D825,ENTRANTS!$A$1:$H$1000,6,0))</f>
        <v/>
      </c>
      <c r="M825" s="99" t="str">
        <f t="shared" si="126"/>
        <v/>
      </c>
      <c r="N825" s="38"/>
      <c r="O825" s="5" t="str">
        <f t="shared" si="127"/>
        <v/>
      </c>
      <c r="P825" s="6" t="str">
        <f>IF(D825="","",COUNTIF($O$2:O825,O825))</f>
        <v/>
      </c>
      <c r="Q825" s="7" t="str">
        <f t="shared" si="130"/>
        <v/>
      </c>
      <c r="R825" s="42" t="str">
        <f>IF(AND(P825=4,H825="M",NOT(L825="Unattached")),SUMIF(O$2:O825,O825,I$2:I825),"")</f>
        <v/>
      </c>
      <c r="S825" s="7" t="str">
        <f t="shared" si="131"/>
        <v/>
      </c>
      <c r="T825" s="42" t="str">
        <f>IF(AND(P825=3,H825="F",NOT(L825="Unattached")),SUMIF(O$2:O825,O825,I$2:I825),"")</f>
        <v/>
      </c>
      <c r="U825" s="8" t="str">
        <f t="shared" si="124"/>
        <v/>
      </c>
      <c r="V825" s="8" t="str">
        <f t="shared" si="128"/>
        <v/>
      </c>
      <c r="W825" s="40" t="str">
        <f t="shared" si="125"/>
        <v xml:space="preserve"> </v>
      </c>
      <c r="X825" s="40" t="str">
        <f>IF(H825="M",IF(P825&lt;&gt;4,"",VLOOKUP(CONCATENATE(O825," ",(P825-3)),$W$2:AA825,5,0)),IF(P825&lt;&gt;3,"",VLOOKUP(CONCATENATE(O825," ",(P825-2)),$W$2:AA825,5,0)))</f>
        <v/>
      </c>
      <c r="Y825" s="40" t="str">
        <f>IF(H825="M",IF(P825&lt;&gt;4,"",VLOOKUP(CONCATENATE(O825," ",(P825-2)),$W$2:AA825,5,0)),IF(P825&lt;&gt;3,"",VLOOKUP(CONCATENATE(O825," ",(P825-1)),$W$2:AA825,5,0)))</f>
        <v/>
      </c>
      <c r="Z825" s="40" t="str">
        <f>IF(H825="M",IF(P825&lt;&gt;4,"",VLOOKUP(CONCATENATE(O825," ",(P825-1)),$W$2:AA825,5,0)),IF(P825&lt;&gt;3,"",VLOOKUP(CONCATENATE(O825," ",(P825)),$W$2:AA825,5,0)))</f>
        <v/>
      </c>
      <c r="AA825" s="40" t="str">
        <f t="shared" si="129"/>
        <v/>
      </c>
    </row>
    <row r="826" spans="1:27" x14ac:dyDescent="0.3">
      <c r="A826" s="78" t="str">
        <f t="shared" si="122"/>
        <v/>
      </c>
      <c r="B826" s="78" t="str">
        <f t="shared" si="123"/>
        <v/>
      </c>
      <c r="C826" s="1">
        <v>825</v>
      </c>
      <c r="E826" s="73"/>
      <c r="F826" t="str">
        <f>IF(D826="","",VLOOKUP(D826,ENTRANTS!$A$1:$H$1000,2,0))</f>
        <v/>
      </c>
      <c r="G826" t="str">
        <f>IF(D826="","",VLOOKUP(D826,ENTRANTS!$A$1:$H$1000,3,0))</f>
        <v/>
      </c>
      <c r="H826" s="1" t="str">
        <f>IF(D826="","",LEFT(VLOOKUP(D826,ENTRANTS!$A$1:$H$1000,5,0),1))</f>
        <v/>
      </c>
      <c r="I826" s="1" t="str">
        <f>IF(D826="","",COUNTIF($H$2:H826,H826))</f>
        <v/>
      </c>
      <c r="J826" s="1" t="str">
        <f>IF(D826="","",VLOOKUP(D826,ENTRANTS!$A$1:$H$1000,4,0))</f>
        <v/>
      </c>
      <c r="K826" s="1" t="str">
        <f>IF(D826="","",COUNTIF($J$2:J826,J826))</f>
        <v/>
      </c>
      <c r="L826" t="str">
        <f>IF(D826="","",VLOOKUP(D826,ENTRANTS!$A$1:$H$1000,6,0))</f>
        <v/>
      </c>
      <c r="M826" s="99" t="str">
        <f t="shared" si="126"/>
        <v/>
      </c>
      <c r="N826" s="38"/>
      <c r="O826" s="5" t="str">
        <f t="shared" si="127"/>
        <v/>
      </c>
      <c r="P826" s="6" t="str">
        <f>IF(D826="","",COUNTIF($O$2:O826,O826))</f>
        <v/>
      </c>
      <c r="Q826" s="7" t="str">
        <f t="shared" si="130"/>
        <v/>
      </c>
      <c r="R826" s="42" t="str">
        <f>IF(AND(P826=4,H826="M",NOT(L826="Unattached")),SUMIF(O$2:O826,O826,I$2:I826),"")</f>
        <v/>
      </c>
      <c r="S826" s="7" t="str">
        <f t="shared" si="131"/>
        <v/>
      </c>
      <c r="T826" s="42" t="str">
        <f>IF(AND(P826=3,H826="F",NOT(L826="Unattached")),SUMIF(O$2:O826,O826,I$2:I826),"")</f>
        <v/>
      </c>
      <c r="U826" s="8" t="str">
        <f t="shared" si="124"/>
        <v/>
      </c>
      <c r="V826" s="8" t="str">
        <f t="shared" si="128"/>
        <v/>
      </c>
      <c r="W826" s="40" t="str">
        <f t="shared" si="125"/>
        <v xml:space="preserve"> </v>
      </c>
      <c r="X826" s="40" t="str">
        <f>IF(H826="M",IF(P826&lt;&gt;4,"",VLOOKUP(CONCATENATE(O826," ",(P826-3)),$W$2:AA826,5,0)),IF(P826&lt;&gt;3,"",VLOOKUP(CONCATENATE(O826," ",(P826-2)),$W$2:AA826,5,0)))</f>
        <v/>
      </c>
      <c r="Y826" s="40" t="str">
        <f>IF(H826="M",IF(P826&lt;&gt;4,"",VLOOKUP(CONCATENATE(O826," ",(P826-2)),$W$2:AA826,5,0)),IF(P826&lt;&gt;3,"",VLOOKUP(CONCATENATE(O826," ",(P826-1)),$W$2:AA826,5,0)))</f>
        <v/>
      </c>
      <c r="Z826" s="40" t="str">
        <f>IF(H826="M",IF(P826&lt;&gt;4,"",VLOOKUP(CONCATENATE(O826," ",(P826-1)),$W$2:AA826,5,0)),IF(P826&lt;&gt;3,"",VLOOKUP(CONCATENATE(O826," ",(P826)),$W$2:AA826,5,0)))</f>
        <v/>
      </c>
      <c r="AA826" s="40" t="str">
        <f t="shared" si="129"/>
        <v/>
      </c>
    </row>
    <row r="827" spans="1:27" x14ac:dyDescent="0.3">
      <c r="A827" s="78" t="str">
        <f t="shared" si="122"/>
        <v/>
      </c>
      <c r="B827" s="78" t="str">
        <f t="shared" si="123"/>
        <v/>
      </c>
      <c r="C827" s="1">
        <v>826</v>
      </c>
      <c r="E827" s="73"/>
      <c r="F827" t="str">
        <f>IF(D827="","",VLOOKUP(D827,ENTRANTS!$A$1:$H$1000,2,0))</f>
        <v/>
      </c>
      <c r="G827" t="str">
        <f>IF(D827="","",VLOOKUP(D827,ENTRANTS!$A$1:$H$1000,3,0))</f>
        <v/>
      </c>
      <c r="H827" s="1" t="str">
        <f>IF(D827="","",LEFT(VLOOKUP(D827,ENTRANTS!$A$1:$H$1000,5,0),1))</f>
        <v/>
      </c>
      <c r="I827" s="1" t="str">
        <f>IF(D827="","",COUNTIF($H$2:H827,H827))</f>
        <v/>
      </c>
      <c r="J827" s="1" t="str">
        <f>IF(D827="","",VLOOKUP(D827,ENTRANTS!$A$1:$H$1000,4,0))</f>
        <v/>
      </c>
      <c r="K827" s="1" t="str">
        <f>IF(D827="","",COUNTIF($J$2:J827,J827))</f>
        <v/>
      </c>
      <c r="L827" t="str">
        <f>IF(D827="","",VLOOKUP(D827,ENTRANTS!$A$1:$H$1000,6,0))</f>
        <v/>
      </c>
      <c r="M827" s="99" t="str">
        <f t="shared" si="126"/>
        <v/>
      </c>
      <c r="N827" s="38"/>
      <c r="O827" s="5" t="str">
        <f t="shared" si="127"/>
        <v/>
      </c>
      <c r="P827" s="6" t="str">
        <f>IF(D827="","",COUNTIF($O$2:O827,O827))</f>
        <v/>
      </c>
      <c r="Q827" s="7" t="str">
        <f t="shared" si="130"/>
        <v/>
      </c>
      <c r="R827" s="42" t="str">
        <f>IF(AND(P827=4,H827="M",NOT(L827="Unattached")),SUMIF(O$2:O827,O827,I$2:I827),"")</f>
        <v/>
      </c>
      <c r="S827" s="7" t="str">
        <f t="shared" si="131"/>
        <v/>
      </c>
      <c r="T827" s="42" t="str">
        <f>IF(AND(P827=3,H827="F",NOT(L827="Unattached")),SUMIF(O$2:O827,O827,I$2:I827),"")</f>
        <v/>
      </c>
      <c r="U827" s="8" t="str">
        <f t="shared" si="124"/>
        <v/>
      </c>
      <c r="V827" s="8" t="str">
        <f t="shared" si="128"/>
        <v/>
      </c>
      <c r="W827" s="40" t="str">
        <f t="shared" si="125"/>
        <v xml:space="preserve"> </v>
      </c>
      <c r="X827" s="40" t="str">
        <f>IF(H827="M",IF(P827&lt;&gt;4,"",VLOOKUP(CONCATENATE(O827," ",(P827-3)),$W$2:AA827,5,0)),IF(P827&lt;&gt;3,"",VLOOKUP(CONCATENATE(O827," ",(P827-2)),$W$2:AA827,5,0)))</f>
        <v/>
      </c>
      <c r="Y827" s="40" t="str">
        <f>IF(H827="M",IF(P827&lt;&gt;4,"",VLOOKUP(CONCATENATE(O827," ",(P827-2)),$W$2:AA827,5,0)),IF(P827&lt;&gt;3,"",VLOOKUP(CONCATENATE(O827," ",(P827-1)),$W$2:AA827,5,0)))</f>
        <v/>
      </c>
      <c r="Z827" s="40" t="str">
        <f>IF(H827="M",IF(P827&lt;&gt;4,"",VLOOKUP(CONCATENATE(O827," ",(P827-1)),$W$2:AA827,5,0)),IF(P827&lt;&gt;3,"",VLOOKUP(CONCATENATE(O827," ",(P827)),$W$2:AA827,5,0)))</f>
        <v/>
      </c>
      <c r="AA827" s="40" t="str">
        <f t="shared" si="129"/>
        <v/>
      </c>
    </row>
    <row r="828" spans="1:27" x14ac:dyDescent="0.3">
      <c r="A828" s="78" t="str">
        <f t="shared" si="122"/>
        <v/>
      </c>
      <c r="B828" s="78" t="str">
        <f t="shared" si="123"/>
        <v/>
      </c>
      <c r="C828" s="1">
        <v>827</v>
      </c>
      <c r="E828" s="73"/>
      <c r="F828" t="str">
        <f>IF(D828="","",VLOOKUP(D828,ENTRANTS!$A$1:$H$1000,2,0))</f>
        <v/>
      </c>
      <c r="G828" t="str">
        <f>IF(D828="","",VLOOKUP(D828,ENTRANTS!$A$1:$H$1000,3,0))</f>
        <v/>
      </c>
      <c r="H828" s="1" t="str">
        <f>IF(D828="","",LEFT(VLOOKUP(D828,ENTRANTS!$A$1:$H$1000,5,0),1))</f>
        <v/>
      </c>
      <c r="I828" s="1" t="str">
        <f>IF(D828="","",COUNTIF($H$2:H828,H828))</f>
        <v/>
      </c>
      <c r="J828" s="1" t="str">
        <f>IF(D828="","",VLOOKUP(D828,ENTRANTS!$A$1:$H$1000,4,0))</f>
        <v/>
      </c>
      <c r="K828" s="1" t="str">
        <f>IF(D828="","",COUNTIF($J$2:J828,J828))</f>
        <v/>
      </c>
      <c r="L828" t="str">
        <f>IF(D828="","",VLOOKUP(D828,ENTRANTS!$A$1:$H$1000,6,0))</f>
        <v/>
      </c>
      <c r="M828" s="99" t="str">
        <f t="shared" si="126"/>
        <v/>
      </c>
      <c r="N828" s="38"/>
      <c r="O828" s="5" t="str">
        <f t="shared" si="127"/>
        <v/>
      </c>
      <c r="P828" s="6" t="str">
        <f>IF(D828="","",COUNTIF($O$2:O828,O828))</f>
        <v/>
      </c>
      <c r="Q828" s="7" t="str">
        <f t="shared" si="130"/>
        <v/>
      </c>
      <c r="R828" s="42" t="str">
        <f>IF(AND(P828=4,H828="M",NOT(L828="Unattached")),SUMIF(O$2:O828,O828,I$2:I828),"")</f>
        <v/>
      </c>
      <c r="S828" s="7" t="str">
        <f t="shared" si="131"/>
        <v/>
      </c>
      <c r="T828" s="42" t="str">
        <f>IF(AND(P828=3,H828="F",NOT(L828="Unattached")),SUMIF(O$2:O828,O828,I$2:I828),"")</f>
        <v/>
      </c>
      <c r="U828" s="8" t="str">
        <f t="shared" si="124"/>
        <v/>
      </c>
      <c r="V828" s="8" t="str">
        <f t="shared" si="128"/>
        <v/>
      </c>
      <c r="W828" s="40" t="str">
        <f t="shared" si="125"/>
        <v xml:space="preserve"> </v>
      </c>
      <c r="X828" s="40" t="str">
        <f>IF(H828="M",IF(P828&lt;&gt;4,"",VLOOKUP(CONCATENATE(O828," ",(P828-3)),$W$2:AA828,5,0)),IF(P828&lt;&gt;3,"",VLOOKUP(CONCATENATE(O828," ",(P828-2)),$W$2:AA828,5,0)))</f>
        <v/>
      </c>
      <c r="Y828" s="40" t="str">
        <f>IF(H828="M",IF(P828&lt;&gt;4,"",VLOOKUP(CONCATENATE(O828," ",(P828-2)),$W$2:AA828,5,0)),IF(P828&lt;&gt;3,"",VLOOKUP(CONCATENATE(O828," ",(P828-1)),$W$2:AA828,5,0)))</f>
        <v/>
      </c>
      <c r="Z828" s="40" t="str">
        <f>IF(H828="M",IF(P828&lt;&gt;4,"",VLOOKUP(CONCATENATE(O828," ",(P828-1)),$W$2:AA828,5,0)),IF(P828&lt;&gt;3,"",VLOOKUP(CONCATENATE(O828," ",(P828)),$W$2:AA828,5,0)))</f>
        <v/>
      </c>
      <c r="AA828" s="40" t="str">
        <f t="shared" si="129"/>
        <v/>
      </c>
    </row>
    <row r="829" spans="1:27" x14ac:dyDescent="0.3">
      <c r="A829" s="78" t="str">
        <f t="shared" si="122"/>
        <v/>
      </c>
      <c r="B829" s="78" t="str">
        <f t="shared" si="123"/>
        <v/>
      </c>
      <c r="C829" s="1">
        <v>828</v>
      </c>
      <c r="E829" s="73"/>
      <c r="F829" t="str">
        <f>IF(D829="","",VLOOKUP(D829,ENTRANTS!$A$1:$H$1000,2,0))</f>
        <v/>
      </c>
      <c r="G829" t="str">
        <f>IF(D829="","",VLOOKUP(D829,ENTRANTS!$A$1:$H$1000,3,0))</f>
        <v/>
      </c>
      <c r="H829" s="1" t="str">
        <f>IF(D829="","",LEFT(VLOOKUP(D829,ENTRANTS!$A$1:$H$1000,5,0),1))</f>
        <v/>
      </c>
      <c r="I829" s="1" t="str">
        <f>IF(D829="","",COUNTIF($H$2:H829,H829))</f>
        <v/>
      </c>
      <c r="J829" s="1" t="str">
        <f>IF(D829="","",VLOOKUP(D829,ENTRANTS!$A$1:$H$1000,4,0))</f>
        <v/>
      </c>
      <c r="K829" s="1" t="str">
        <f>IF(D829="","",COUNTIF($J$2:J829,J829))</f>
        <v/>
      </c>
      <c r="L829" t="str">
        <f>IF(D829="","",VLOOKUP(D829,ENTRANTS!$A$1:$H$1000,6,0))</f>
        <v/>
      </c>
      <c r="M829" s="99" t="str">
        <f t="shared" si="126"/>
        <v/>
      </c>
      <c r="N829" s="38"/>
      <c r="O829" s="5" t="str">
        <f t="shared" si="127"/>
        <v/>
      </c>
      <c r="P829" s="6" t="str">
        <f>IF(D829="","",COUNTIF($O$2:O829,O829))</f>
        <v/>
      </c>
      <c r="Q829" s="7" t="str">
        <f t="shared" si="130"/>
        <v/>
      </c>
      <c r="R829" s="42" t="str">
        <f>IF(AND(P829=4,H829="M",NOT(L829="Unattached")),SUMIF(O$2:O829,O829,I$2:I829),"")</f>
        <v/>
      </c>
      <c r="S829" s="7" t="str">
        <f t="shared" si="131"/>
        <v/>
      </c>
      <c r="T829" s="42" t="str">
        <f>IF(AND(P829=3,H829="F",NOT(L829="Unattached")),SUMIF(O$2:O829,O829,I$2:I829),"")</f>
        <v/>
      </c>
      <c r="U829" s="8" t="str">
        <f t="shared" si="124"/>
        <v/>
      </c>
      <c r="V829" s="8" t="str">
        <f t="shared" si="128"/>
        <v/>
      </c>
      <c r="W829" s="40" t="str">
        <f t="shared" si="125"/>
        <v xml:space="preserve"> </v>
      </c>
      <c r="X829" s="40" t="str">
        <f>IF(H829="M",IF(P829&lt;&gt;4,"",VLOOKUP(CONCATENATE(O829," ",(P829-3)),$W$2:AA829,5,0)),IF(P829&lt;&gt;3,"",VLOOKUP(CONCATENATE(O829," ",(P829-2)),$W$2:AA829,5,0)))</f>
        <v/>
      </c>
      <c r="Y829" s="40" t="str">
        <f>IF(H829="M",IF(P829&lt;&gt;4,"",VLOOKUP(CONCATENATE(O829," ",(P829-2)),$W$2:AA829,5,0)),IF(P829&lt;&gt;3,"",VLOOKUP(CONCATENATE(O829," ",(P829-1)),$W$2:AA829,5,0)))</f>
        <v/>
      </c>
      <c r="Z829" s="40" t="str">
        <f>IF(H829="M",IF(P829&lt;&gt;4,"",VLOOKUP(CONCATENATE(O829," ",(P829-1)),$W$2:AA829,5,0)),IF(P829&lt;&gt;3,"",VLOOKUP(CONCATENATE(O829," ",(P829)),$W$2:AA829,5,0)))</f>
        <v/>
      </c>
      <c r="AA829" s="40" t="str">
        <f t="shared" si="129"/>
        <v/>
      </c>
    </row>
    <row r="830" spans="1:27" x14ac:dyDescent="0.3">
      <c r="A830" s="78" t="str">
        <f t="shared" si="122"/>
        <v/>
      </c>
      <c r="B830" s="78" t="str">
        <f t="shared" si="123"/>
        <v/>
      </c>
      <c r="C830" s="1">
        <v>829</v>
      </c>
      <c r="E830" s="73"/>
      <c r="F830" t="str">
        <f>IF(D830="","",VLOOKUP(D830,ENTRANTS!$A$1:$H$1000,2,0))</f>
        <v/>
      </c>
      <c r="G830" t="str">
        <f>IF(D830="","",VLOOKUP(D830,ENTRANTS!$A$1:$H$1000,3,0))</f>
        <v/>
      </c>
      <c r="H830" s="1" t="str">
        <f>IF(D830="","",LEFT(VLOOKUP(D830,ENTRANTS!$A$1:$H$1000,5,0),1))</f>
        <v/>
      </c>
      <c r="I830" s="1" t="str">
        <f>IF(D830="","",COUNTIF($H$2:H830,H830))</f>
        <v/>
      </c>
      <c r="J830" s="1" t="str">
        <f>IF(D830="","",VLOOKUP(D830,ENTRANTS!$A$1:$H$1000,4,0))</f>
        <v/>
      </c>
      <c r="K830" s="1" t="str">
        <f>IF(D830="","",COUNTIF($J$2:J830,J830))</f>
        <v/>
      </c>
      <c r="L830" t="str">
        <f>IF(D830="","",VLOOKUP(D830,ENTRANTS!$A$1:$H$1000,6,0))</f>
        <v/>
      </c>
      <c r="M830" s="99" t="str">
        <f t="shared" si="126"/>
        <v/>
      </c>
      <c r="N830" s="38"/>
      <c r="O830" s="5" t="str">
        <f t="shared" si="127"/>
        <v/>
      </c>
      <c r="P830" s="6" t="str">
        <f>IF(D830="","",COUNTIF($O$2:O830,O830))</f>
        <v/>
      </c>
      <c r="Q830" s="7" t="str">
        <f t="shared" si="130"/>
        <v/>
      </c>
      <c r="R830" s="42" t="str">
        <f>IF(AND(P830=4,H830="M",NOT(L830="Unattached")),SUMIF(O$2:O830,O830,I$2:I830),"")</f>
        <v/>
      </c>
      <c r="S830" s="7" t="str">
        <f t="shared" si="131"/>
        <v/>
      </c>
      <c r="T830" s="42" t="str">
        <f>IF(AND(P830=3,H830="F",NOT(L830="Unattached")),SUMIF(O$2:O830,O830,I$2:I830),"")</f>
        <v/>
      </c>
      <c r="U830" s="8" t="str">
        <f t="shared" si="124"/>
        <v/>
      </c>
      <c r="V830" s="8" t="str">
        <f t="shared" si="128"/>
        <v/>
      </c>
      <c r="W830" s="40" t="str">
        <f t="shared" si="125"/>
        <v xml:space="preserve"> </v>
      </c>
      <c r="X830" s="40" t="str">
        <f>IF(H830="M",IF(P830&lt;&gt;4,"",VLOOKUP(CONCATENATE(O830," ",(P830-3)),$W$2:AA830,5,0)),IF(P830&lt;&gt;3,"",VLOOKUP(CONCATENATE(O830," ",(P830-2)),$W$2:AA830,5,0)))</f>
        <v/>
      </c>
      <c r="Y830" s="40" t="str">
        <f>IF(H830="M",IF(P830&lt;&gt;4,"",VLOOKUP(CONCATENATE(O830," ",(P830-2)),$W$2:AA830,5,0)),IF(P830&lt;&gt;3,"",VLOOKUP(CONCATENATE(O830," ",(P830-1)),$W$2:AA830,5,0)))</f>
        <v/>
      </c>
      <c r="Z830" s="40" t="str">
        <f>IF(H830="M",IF(P830&lt;&gt;4,"",VLOOKUP(CONCATENATE(O830," ",(P830-1)),$W$2:AA830,5,0)),IF(P830&lt;&gt;3,"",VLOOKUP(CONCATENATE(O830," ",(P830)),$W$2:AA830,5,0)))</f>
        <v/>
      </c>
      <c r="AA830" s="40" t="str">
        <f t="shared" si="129"/>
        <v/>
      </c>
    </row>
    <row r="831" spans="1:27" x14ac:dyDescent="0.3">
      <c r="A831" s="78" t="str">
        <f t="shared" si="122"/>
        <v/>
      </c>
      <c r="B831" s="78" t="str">
        <f t="shared" si="123"/>
        <v/>
      </c>
      <c r="C831" s="1">
        <v>830</v>
      </c>
      <c r="E831" s="73"/>
      <c r="F831" t="str">
        <f>IF(D831="","",VLOOKUP(D831,ENTRANTS!$A$1:$H$1000,2,0))</f>
        <v/>
      </c>
      <c r="G831" t="str">
        <f>IF(D831="","",VLOOKUP(D831,ENTRANTS!$A$1:$H$1000,3,0))</f>
        <v/>
      </c>
      <c r="H831" s="1" t="str">
        <f>IF(D831="","",LEFT(VLOOKUP(D831,ENTRANTS!$A$1:$H$1000,5,0),1))</f>
        <v/>
      </c>
      <c r="I831" s="1" t="str">
        <f>IF(D831="","",COUNTIF($H$2:H831,H831))</f>
        <v/>
      </c>
      <c r="J831" s="1" t="str">
        <f>IF(D831="","",VLOOKUP(D831,ENTRANTS!$A$1:$H$1000,4,0))</f>
        <v/>
      </c>
      <c r="K831" s="1" t="str">
        <f>IF(D831="","",COUNTIF($J$2:J831,J831))</f>
        <v/>
      </c>
      <c r="L831" t="str">
        <f>IF(D831="","",VLOOKUP(D831,ENTRANTS!$A$1:$H$1000,6,0))</f>
        <v/>
      </c>
      <c r="M831" s="99" t="str">
        <f t="shared" si="126"/>
        <v/>
      </c>
      <c r="N831" s="38"/>
      <c r="O831" s="5" t="str">
        <f t="shared" si="127"/>
        <v/>
      </c>
      <c r="P831" s="6" t="str">
        <f>IF(D831="","",COUNTIF($O$2:O831,O831))</f>
        <v/>
      </c>
      <c r="Q831" s="7" t="str">
        <f t="shared" si="130"/>
        <v/>
      </c>
      <c r="R831" s="42" t="str">
        <f>IF(AND(P831=4,H831="M",NOT(L831="Unattached")),SUMIF(O$2:O831,O831,I$2:I831),"")</f>
        <v/>
      </c>
      <c r="S831" s="7" t="str">
        <f t="shared" si="131"/>
        <v/>
      </c>
      <c r="T831" s="42" t="str">
        <f>IF(AND(P831=3,H831="F",NOT(L831="Unattached")),SUMIF(O$2:O831,O831,I$2:I831),"")</f>
        <v/>
      </c>
      <c r="U831" s="8" t="str">
        <f t="shared" si="124"/>
        <v/>
      </c>
      <c r="V831" s="8" t="str">
        <f t="shared" si="128"/>
        <v/>
      </c>
      <c r="W831" s="40" t="str">
        <f t="shared" si="125"/>
        <v xml:space="preserve"> </v>
      </c>
      <c r="X831" s="40" t="str">
        <f>IF(H831="M",IF(P831&lt;&gt;4,"",VLOOKUP(CONCATENATE(O831," ",(P831-3)),$W$2:AA831,5,0)),IF(P831&lt;&gt;3,"",VLOOKUP(CONCATENATE(O831," ",(P831-2)),$W$2:AA831,5,0)))</f>
        <v/>
      </c>
      <c r="Y831" s="40" t="str">
        <f>IF(H831="M",IF(P831&lt;&gt;4,"",VLOOKUP(CONCATENATE(O831," ",(P831-2)),$W$2:AA831,5,0)),IF(P831&lt;&gt;3,"",VLOOKUP(CONCATENATE(O831," ",(P831-1)),$W$2:AA831,5,0)))</f>
        <v/>
      </c>
      <c r="Z831" s="40" t="str">
        <f>IF(H831="M",IF(P831&lt;&gt;4,"",VLOOKUP(CONCATENATE(O831," ",(P831-1)),$W$2:AA831,5,0)),IF(P831&lt;&gt;3,"",VLOOKUP(CONCATENATE(O831," ",(P831)),$W$2:AA831,5,0)))</f>
        <v/>
      </c>
      <c r="AA831" s="40" t="str">
        <f t="shared" si="129"/>
        <v/>
      </c>
    </row>
    <row r="832" spans="1:27" x14ac:dyDescent="0.3">
      <c r="A832" s="78" t="str">
        <f t="shared" si="122"/>
        <v/>
      </c>
      <c r="B832" s="78" t="str">
        <f t="shared" si="123"/>
        <v/>
      </c>
      <c r="C832" s="1">
        <v>831</v>
      </c>
      <c r="E832" s="73"/>
      <c r="F832" t="str">
        <f>IF(D832="","",VLOOKUP(D832,ENTRANTS!$A$1:$H$1000,2,0))</f>
        <v/>
      </c>
      <c r="G832" t="str">
        <f>IF(D832="","",VLOOKUP(D832,ENTRANTS!$A$1:$H$1000,3,0))</f>
        <v/>
      </c>
      <c r="H832" s="1" t="str">
        <f>IF(D832="","",LEFT(VLOOKUP(D832,ENTRANTS!$A$1:$H$1000,5,0),1))</f>
        <v/>
      </c>
      <c r="I832" s="1" t="str">
        <f>IF(D832="","",COUNTIF($H$2:H832,H832))</f>
        <v/>
      </c>
      <c r="J832" s="1" t="str">
        <f>IF(D832="","",VLOOKUP(D832,ENTRANTS!$A$1:$H$1000,4,0))</f>
        <v/>
      </c>
      <c r="K832" s="1" t="str">
        <f>IF(D832="","",COUNTIF($J$2:J832,J832))</f>
        <v/>
      </c>
      <c r="L832" t="str">
        <f>IF(D832="","",VLOOKUP(D832,ENTRANTS!$A$1:$H$1000,6,0))</f>
        <v/>
      </c>
      <c r="M832" s="99" t="str">
        <f t="shared" si="126"/>
        <v/>
      </c>
      <c r="N832" s="38"/>
      <c r="O832" s="5" t="str">
        <f t="shared" si="127"/>
        <v/>
      </c>
      <c r="P832" s="6" t="str">
        <f>IF(D832="","",COUNTIF($O$2:O832,O832))</f>
        <v/>
      </c>
      <c r="Q832" s="7" t="str">
        <f t="shared" si="130"/>
        <v/>
      </c>
      <c r="R832" s="42" t="str">
        <f>IF(AND(P832=4,H832="M",NOT(L832="Unattached")),SUMIF(O$2:O832,O832,I$2:I832),"")</f>
        <v/>
      </c>
      <c r="S832" s="7" t="str">
        <f t="shared" si="131"/>
        <v/>
      </c>
      <c r="T832" s="42" t="str">
        <f>IF(AND(P832=3,H832="F",NOT(L832="Unattached")),SUMIF(O$2:O832,O832,I$2:I832),"")</f>
        <v/>
      </c>
      <c r="U832" s="8" t="str">
        <f t="shared" si="124"/>
        <v/>
      </c>
      <c r="V832" s="8" t="str">
        <f t="shared" si="128"/>
        <v/>
      </c>
      <c r="W832" s="40" t="str">
        <f t="shared" si="125"/>
        <v xml:space="preserve"> </v>
      </c>
      <c r="X832" s="40" t="str">
        <f>IF(H832="M",IF(P832&lt;&gt;4,"",VLOOKUP(CONCATENATE(O832," ",(P832-3)),$W$2:AA832,5,0)),IF(P832&lt;&gt;3,"",VLOOKUP(CONCATENATE(O832," ",(P832-2)),$W$2:AA832,5,0)))</f>
        <v/>
      </c>
      <c r="Y832" s="40" t="str">
        <f>IF(H832="M",IF(P832&lt;&gt;4,"",VLOOKUP(CONCATENATE(O832," ",(P832-2)),$W$2:AA832,5,0)),IF(P832&lt;&gt;3,"",VLOOKUP(CONCATENATE(O832," ",(P832-1)),$W$2:AA832,5,0)))</f>
        <v/>
      </c>
      <c r="Z832" s="40" t="str">
        <f>IF(H832="M",IF(P832&lt;&gt;4,"",VLOOKUP(CONCATENATE(O832," ",(P832-1)),$W$2:AA832,5,0)),IF(P832&lt;&gt;3,"",VLOOKUP(CONCATENATE(O832," ",(P832)),$W$2:AA832,5,0)))</f>
        <v/>
      </c>
      <c r="AA832" s="40" t="str">
        <f t="shared" si="129"/>
        <v/>
      </c>
    </row>
    <row r="833" spans="1:27" x14ac:dyDescent="0.3">
      <c r="A833" s="78" t="str">
        <f t="shared" si="122"/>
        <v/>
      </c>
      <c r="B833" s="78" t="str">
        <f t="shared" si="123"/>
        <v/>
      </c>
      <c r="C833" s="1">
        <v>832</v>
      </c>
      <c r="E833" s="73"/>
      <c r="F833" t="str">
        <f>IF(D833="","",VLOOKUP(D833,ENTRANTS!$A$1:$H$1000,2,0))</f>
        <v/>
      </c>
      <c r="G833" t="str">
        <f>IF(D833="","",VLOOKUP(D833,ENTRANTS!$A$1:$H$1000,3,0))</f>
        <v/>
      </c>
      <c r="H833" s="1" t="str">
        <f>IF(D833="","",LEFT(VLOOKUP(D833,ENTRANTS!$A$1:$H$1000,5,0),1))</f>
        <v/>
      </c>
      <c r="I833" s="1" t="str">
        <f>IF(D833="","",COUNTIF($H$2:H833,H833))</f>
        <v/>
      </c>
      <c r="J833" s="1" t="str">
        <f>IF(D833="","",VLOOKUP(D833,ENTRANTS!$A$1:$H$1000,4,0))</f>
        <v/>
      </c>
      <c r="K833" s="1" t="str">
        <f>IF(D833="","",COUNTIF($J$2:J833,J833))</f>
        <v/>
      </c>
      <c r="L833" t="str">
        <f>IF(D833="","",VLOOKUP(D833,ENTRANTS!$A$1:$H$1000,6,0))</f>
        <v/>
      </c>
      <c r="M833" s="99" t="str">
        <f t="shared" si="126"/>
        <v/>
      </c>
      <c r="N833" s="38"/>
      <c r="O833" s="5" t="str">
        <f t="shared" si="127"/>
        <v/>
      </c>
      <c r="P833" s="6" t="str">
        <f>IF(D833="","",COUNTIF($O$2:O833,O833))</f>
        <v/>
      </c>
      <c r="Q833" s="7" t="str">
        <f t="shared" si="130"/>
        <v/>
      </c>
      <c r="R833" s="42" t="str">
        <f>IF(AND(P833=4,H833="M",NOT(L833="Unattached")),SUMIF(O$2:O833,O833,I$2:I833),"")</f>
        <v/>
      </c>
      <c r="S833" s="7" t="str">
        <f t="shared" si="131"/>
        <v/>
      </c>
      <c r="T833" s="42" t="str">
        <f>IF(AND(P833=3,H833="F",NOT(L833="Unattached")),SUMIF(O$2:O833,O833,I$2:I833),"")</f>
        <v/>
      </c>
      <c r="U833" s="8" t="str">
        <f t="shared" si="124"/>
        <v/>
      </c>
      <c r="V833" s="8" t="str">
        <f t="shared" si="128"/>
        <v/>
      </c>
      <c r="W833" s="40" t="str">
        <f t="shared" si="125"/>
        <v xml:space="preserve"> </v>
      </c>
      <c r="X833" s="40" t="str">
        <f>IF(H833="M",IF(P833&lt;&gt;4,"",VLOOKUP(CONCATENATE(O833," ",(P833-3)),$W$2:AA833,5,0)),IF(P833&lt;&gt;3,"",VLOOKUP(CONCATENATE(O833," ",(P833-2)),$W$2:AA833,5,0)))</f>
        <v/>
      </c>
      <c r="Y833" s="40" t="str">
        <f>IF(H833="M",IF(P833&lt;&gt;4,"",VLOOKUP(CONCATENATE(O833," ",(P833-2)),$W$2:AA833,5,0)),IF(P833&lt;&gt;3,"",VLOOKUP(CONCATENATE(O833," ",(P833-1)),$W$2:AA833,5,0)))</f>
        <v/>
      </c>
      <c r="Z833" s="40" t="str">
        <f>IF(H833="M",IF(P833&lt;&gt;4,"",VLOOKUP(CONCATENATE(O833," ",(P833-1)),$W$2:AA833,5,0)),IF(P833&lt;&gt;3,"",VLOOKUP(CONCATENATE(O833," ",(P833)),$W$2:AA833,5,0)))</f>
        <v/>
      </c>
      <c r="AA833" s="40" t="str">
        <f t="shared" si="129"/>
        <v/>
      </c>
    </row>
    <row r="834" spans="1:27" x14ac:dyDescent="0.3">
      <c r="A834" s="78" t="str">
        <f t="shared" ref="A834:A897" si="132">IF(C834&lt;1,"",CONCATENATE(H834,I834))</f>
        <v/>
      </c>
      <c r="B834" s="78" t="str">
        <f t="shared" ref="B834:B897" si="133">IF(C834&lt;1,"",CONCATENATE(J834,K834))</f>
        <v/>
      </c>
      <c r="C834" s="1">
        <v>833</v>
      </c>
      <c r="E834" s="73"/>
      <c r="F834" t="str">
        <f>IF(D834="","",VLOOKUP(D834,ENTRANTS!$A$1:$H$1000,2,0))</f>
        <v/>
      </c>
      <c r="G834" t="str">
        <f>IF(D834="","",VLOOKUP(D834,ENTRANTS!$A$1:$H$1000,3,0))</f>
        <v/>
      </c>
      <c r="H834" s="1" t="str">
        <f>IF(D834="","",LEFT(VLOOKUP(D834,ENTRANTS!$A$1:$H$1000,5,0),1))</f>
        <v/>
      </c>
      <c r="I834" s="1" t="str">
        <f>IF(D834="","",COUNTIF($H$2:H834,H834))</f>
        <v/>
      </c>
      <c r="J834" s="1" t="str">
        <f>IF(D834="","",VLOOKUP(D834,ENTRANTS!$A$1:$H$1000,4,0))</f>
        <v/>
      </c>
      <c r="K834" s="1" t="str">
        <f>IF(D834="","",COUNTIF($J$2:J834,J834))</f>
        <v/>
      </c>
      <c r="L834" t="str">
        <f>IF(D834="","",VLOOKUP(D834,ENTRANTS!$A$1:$H$1000,6,0))</f>
        <v/>
      </c>
      <c r="M834" s="99" t="str">
        <f t="shared" si="126"/>
        <v/>
      </c>
      <c r="N834" s="38"/>
      <c r="O834" s="5" t="str">
        <f t="shared" si="127"/>
        <v/>
      </c>
      <c r="P834" s="6" t="str">
        <f>IF(D834="","",COUNTIF($O$2:O834,O834))</f>
        <v/>
      </c>
      <c r="Q834" s="7" t="str">
        <f t="shared" si="130"/>
        <v/>
      </c>
      <c r="R834" s="42" t="str">
        <f>IF(AND(P834=4,H834="M",NOT(L834="Unattached")),SUMIF(O$2:O834,O834,I$2:I834),"")</f>
        <v/>
      </c>
      <c r="S834" s="7" t="str">
        <f t="shared" si="131"/>
        <v/>
      </c>
      <c r="T834" s="42" t="str">
        <f>IF(AND(P834=3,H834="F",NOT(L834="Unattached")),SUMIF(O$2:O834,O834,I$2:I834),"")</f>
        <v/>
      </c>
      <c r="U834" s="8" t="str">
        <f t="shared" ref="U834:U897" si="134">IF(AND(L834&lt;&gt;"Unattached",OR(Q834&lt;&gt;"",S834&lt;&gt;"")),L834,"")</f>
        <v/>
      </c>
      <c r="V834" s="8" t="str">
        <f t="shared" si="128"/>
        <v/>
      </c>
      <c r="W834" s="40" t="str">
        <f t="shared" ref="W834:W897" si="135">CONCATENATE(O834," ",P834)</f>
        <v xml:space="preserve"> </v>
      </c>
      <c r="X834" s="40" t="str">
        <f>IF(H834="M",IF(P834&lt;&gt;4,"",VLOOKUP(CONCATENATE(O834," ",(P834-3)),$W$2:AA834,5,0)),IF(P834&lt;&gt;3,"",VLOOKUP(CONCATENATE(O834," ",(P834-2)),$W$2:AA834,5,0)))</f>
        <v/>
      </c>
      <c r="Y834" s="40" t="str">
        <f>IF(H834="M",IF(P834&lt;&gt;4,"",VLOOKUP(CONCATENATE(O834," ",(P834-2)),$W$2:AA834,5,0)),IF(P834&lt;&gt;3,"",VLOOKUP(CONCATENATE(O834," ",(P834-1)),$W$2:AA834,5,0)))</f>
        <v/>
      </c>
      <c r="Z834" s="40" t="str">
        <f>IF(H834="M",IF(P834&lt;&gt;4,"",VLOOKUP(CONCATENATE(O834," ",(P834-1)),$W$2:AA834,5,0)),IF(P834&lt;&gt;3,"",VLOOKUP(CONCATENATE(O834," ",(P834)),$W$2:AA834,5,0)))</f>
        <v/>
      </c>
      <c r="AA834" s="40" t="str">
        <f t="shared" si="129"/>
        <v/>
      </c>
    </row>
    <row r="835" spans="1:27" x14ac:dyDescent="0.3">
      <c r="A835" s="78" t="str">
        <f t="shared" si="132"/>
        <v/>
      </c>
      <c r="B835" s="78" t="str">
        <f t="shared" si="133"/>
        <v/>
      </c>
      <c r="C835" s="1">
        <v>834</v>
      </c>
      <c r="E835" s="73"/>
      <c r="F835" t="str">
        <f>IF(D835="","",VLOOKUP(D835,ENTRANTS!$A$1:$H$1000,2,0))</f>
        <v/>
      </c>
      <c r="G835" t="str">
        <f>IF(D835="","",VLOOKUP(D835,ENTRANTS!$A$1:$H$1000,3,0))</f>
        <v/>
      </c>
      <c r="H835" s="1" t="str">
        <f>IF(D835="","",LEFT(VLOOKUP(D835,ENTRANTS!$A$1:$H$1000,5,0),1))</f>
        <v/>
      </c>
      <c r="I835" s="1" t="str">
        <f>IF(D835="","",COUNTIF($H$2:H835,H835))</f>
        <v/>
      </c>
      <c r="J835" s="1" t="str">
        <f>IF(D835="","",VLOOKUP(D835,ENTRANTS!$A$1:$H$1000,4,0))</f>
        <v/>
      </c>
      <c r="K835" s="1" t="str">
        <f>IF(D835="","",COUNTIF($J$2:J835,J835))</f>
        <v/>
      </c>
      <c r="L835" t="str">
        <f>IF(D835="","",VLOOKUP(D835,ENTRANTS!$A$1:$H$1000,6,0))</f>
        <v/>
      </c>
      <c r="M835" s="99" t="str">
        <f t="shared" ref="M835:M898" si="136">IF(D835&lt;1,"",IF(COUNTIF($D$2:$D$501,D835)=1,"","DUPLICATE"))</f>
        <v/>
      </c>
      <c r="N835" s="38"/>
      <c r="O835" s="5" t="str">
        <f t="shared" ref="O835:O898" si="137">IF(D835="","",CONCATENATE(H835," ",L835))</f>
        <v/>
      </c>
      <c r="P835" s="6" t="str">
        <f>IF(D835="","",COUNTIF($O$2:O835,O835))</f>
        <v/>
      </c>
      <c r="Q835" s="7" t="str">
        <f t="shared" si="130"/>
        <v/>
      </c>
      <c r="R835" s="42" t="str">
        <f>IF(AND(P835=4,H835="M",NOT(L835="Unattached")),SUMIF(O$2:O835,O835,I$2:I835),"")</f>
        <v/>
      </c>
      <c r="S835" s="7" t="str">
        <f t="shared" si="131"/>
        <v/>
      </c>
      <c r="T835" s="42" t="str">
        <f>IF(AND(P835=3,H835="F",NOT(L835="Unattached")),SUMIF(O$2:O835,O835,I$2:I835),"")</f>
        <v/>
      </c>
      <c r="U835" s="8" t="str">
        <f t="shared" si="134"/>
        <v/>
      </c>
      <c r="V835" s="8" t="str">
        <f t="shared" ref="V835:V898" si="138">IF(U835="","",IF(H835="M",CONCATENATE(U835," (",X835,", ",Y835,", ",Z835,", ",AA835,")"),CONCATENATE(U835," (",X835,", ",Y835,", ",Z835,")")))</f>
        <v/>
      </c>
      <c r="W835" s="40" t="str">
        <f t="shared" si="135"/>
        <v xml:space="preserve"> </v>
      </c>
      <c r="X835" s="40" t="str">
        <f>IF(H835="M",IF(P835&lt;&gt;4,"",VLOOKUP(CONCATENATE(O835," ",(P835-3)),$W$2:AA835,5,0)),IF(P835&lt;&gt;3,"",VLOOKUP(CONCATENATE(O835," ",(P835-2)),$W$2:AA835,5,0)))</f>
        <v/>
      </c>
      <c r="Y835" s="40" t="str">
        <f>IF(H835="M",IF(P835&lt;&gt;4,"",VLOOKUP(CONCATENATE(O835," ",(P835-2)),$W$2:AA835,5,0)),IF(P835&lt;&gt;3,"",VLOOKUP(CONCATENATE(O835," ",(P835-1)),$W$2:AA835,5,0)))</f>
        <v/>
      </c>
      <c r="Z835" s="40" t="str">
        <f>IF(H835="M",IF(P835&lt;&gt;4,"",VLOOKUP(CONCATENATE(O835," ",(P835-1)),$W$2:AA835,5,0)),IF(P835&lt;&gt;3,"",VLOOKUP(CONCATENATE(O835," ",(P835)),$W$2:AA835,5,0)))</f>
        <v/>
      </c>
      <c r="AA835" s="40" t="str">
        <f t="shared" ref="AA835:AA898" si="139">IF(AND(L835&lt;&gt;"Unattached",P835&lt;=4),CONCATENATE(F835," ",G835),"")</f>
        <v/>
      </c>
    </row>
    <row r="836" spans="1:27" x14ac:dyDescent="0.3">
      <c r="A836" s="78" t="str">
        <f t="shared" si="132"/>
        <v/>
      </c>
      <c r="B836" s="78" t="str">
        <f t="shared" si="133"/>
        <v/>
      </c>
      <c r="C836" s="1">
        <v>835</v>
      </c>
      <c r="E836" s="73"/>
      <c r="F836" t="str">
        <f>IF(D836="","",VLOOKUP(D836,ENTRANTS!$A$1:$H$1000,2,0))</f>
        <v/>
      </c>
      <c r="G836" t="str">
        <f>IF(D836="","",VLOOKUP(D836,ENTRANTS!$A$1:$H$1000,3,0))</f>
        <v/>
      </c>
      <c r="H836" s="1" t="str">
        <f>IF(D836="","",LEFT(VLOOKUP(D836,ENTRANTS!$A$1:$H$1000,5,0),1))</f>
        <v/>
      </c>
      <c r="I836" s="1" t="str">
        <f>IF(D836="","",COUNTIF($H$2:H836,H836))</f>
        <v/>
      </c>
      <c r="J836" s="1" t="str">
        <f>IF(D836="","",VLOOKUP(D836,ENTRANTS!$A$1:$H$1000,4,0))</f>
        <v/>
      </c>
      <c r="K836" s="1" t="str">
        <f>IF(D836="","",COUNTIF($J$2:J836,J836))</f>
        <v/>
      </c>
      <c r="L836" t="str">
        <f>IF(D836="","",VLOOKUP(D836,ENTRANTS!$A$1:$H$1000,6,0))</f>
        <v/>
      </c>
      <c r="M836" s="99" t="str">
        <f t="shared" si="136"/>
        <v/>
      </c>
      <c r="N836" s="38"/>
      <c r="O836" s="5" t="str">
        <f t="shared" si="137"/>
        <v/>
      </c>
      <c r="P836" s="6" t="str">
        <f>IF(D836="","",COUNTIF($O$2:O836,O836))</f>
        <v/>
      </c>
      <c r="Q836" s="7" t="str">
        <f t="shared" si="130"/>
        <v/>
      </c>
      <c r="R836" s="42" t="str">
        <f>IF(AND(P836=4,H836="M",NOT(L836="Unattached")),SUMIF(O$2:O836,O836,I$2:I836),"")</f>
        <v/>
      </c>
      <c r="S836" s="7" t="str">
        <f t="shared" si="131"/>
        <v/>
      </c>
      <c r="T836" s="42" t="str">
        <f>IF(AND(P836=3,H836="F",NOT(L836="Unattached")),SUMIF(O$2:O836,O836,I$2:I836),"")</f>
        <v/>
      </c>
      <c r="U836" s="8" t="str">
        <f t="shared" si="134"/>
        <v/>
      </c>
      <c r="V836" s="8" t="str">
        <f t="shared" si="138"/>
        <v/>
      </c>
      <c r="W836" s="40" t="str">
        <f t="shared" si="135"/>
        <v xml:space="preserve"> </v>
      </c>
      <c r="X836" s="40" t="str">
        <f>IF(H836="M",IF(P836&lt;&gt;4,"",VLOOKUP(CONCATENATE(O836," ",(P836-3)),$W$2:AA836,5,0)),IF(P836&lt;&gt;3,"",VLOOKUP(CONCATENATE(O836," ",(P836-2)),$W$2:AA836,5,0)))</f>
        <v/>
      </c>
      <c r="Y836" s="40" t="str">
        <f>IF(H836="M",IF(P836&lt;&gt;4,"",VLOOKUP(CONCATENATE(O836," ",(P836-2)),$W$2:AA836,5,0)),IF(P836&lt;&gt;3,"",VLOOKUP(CONCATENATE(O836," ",(P836-1)),$W$2:AA836,5,0)))</f>
        <v/>
      </c>
      <c r="Z836" s="40" t="str">
        <f>IF(H836="M",IF(P836&lt;&gt;4,"",VLOOKUP(CONCATENATE(O836," ",(P836-1)),$W$2:AA836,5,0)),IF(P836&lt;&gt;3,"",VLOOKUP(CONCATENATE(O836," ",(P836)),$W$2:AA836,5,0)))</f>
        <v/>
      </c>
      <c r="AA836" s="40" t="str">
        <f t="shared" si="139"/>
        <v/>
      </c>
    </row>
    <row r="837" spans="1:27" x14ac:dyDescent="0.3">
      <c r="A837" s="78" t="str">
        <f t="shared" si="132"/>
        <v/>
      </c>
      <c r="B837" s="78" t="str">
        <f t="shared" si="133"/>
        <v/>
      </c>
      <c r="C837" s="1">
        <v>836</v>
      </c>
      <c r="E837" s="73"/>
      <c r="F837" t="str">
        <f>IF(D837="","",VLOOKUP(D837,ENTRANTS!$A$1:$H$1000,2,0))</f>
        <v/>
      </c>
      <c r="G837" t="str">
        <f>IF(D837="","",VLOOKUP(D837,ENTRANTS!$A$1:$H$1000,3,0))</f>
        <v/>
      </c>
      <c r="H837" s="1" t="str">
        <f>IF(D837="","",LEFT(VLOOKUP(D837,ENTRANTS!$A$1:$H$1000,5,0),1))</f>
        <v/>
      </c>
      <c r="I837" s="1" t="str">
        <f>IF(D837="","",COUNTIF($H$2:H837,H837))</f>
        <v/>
      </c>
      <c r="J837" s="1" t="str">
        <f>IF(D837="","",VLOOKUP(D837,ENTRANTS!$A$1:$H$1000,4,0))</f>
        <v/>
      </c>
      <c r="K837" s="1" t="str">
        <f>IF(D837="","",COUNTIF($J$2:J837,J837))</f>
        <v/>
      </c>
      <c r="L837" t="str">
        <f>IF(D837="","",VLOOKUP(D837,ENTRANTS!$A$1:$H$1000,6,0))</f>
        <v/>
      </c>
      <c r="M837" s="99" t="str">
        <f t="shared" si="136"/>
        <v/>
      </c>
      <c r="N837" s="38"/>
      <c r="O837" s="5" t="str">
        <f t="shared" si="137"/>
        <v/>
      </c>
      <c r="P837" s="6" t="str">
        <f>IF(D837="","",COUNTIF($O$2:O837,O837))</f>
        <v/>
      </c>
      <c r="Q837" s="7" t="str">
        <f t="shared" si="130"/>
        <v/>
      </c>
      <c r="R837" s="42" t="str">
        <f>IF(AND(P837=4,H837="M",NOT(L837="Unattached")),SUMIF(O$2:O837,O837,I$2:I837),"")</f>
        <v/>
      </c>
      <c r="S837" s="7" t="str">
        <f t="shared" si="131"/>
        <v/>
      </c>
      <c r="T837" s="42" t="str">
        <f>IF(AND(P837=3,H837="F",NOT(L837="Unattached")),SUMIF(O$2:O837,O837,I$2:I837),"")</f>
        <v/>
      </c>
      <c r="U837" s="8" t="str">
        <f t="shared" si="134"/>
        <v/>
      </c>
      <c r="V837" s="8" t="str">
        <f t="shared" si="138"/>
        <v/>
      </c>
      <c r="W837" s="40" t="str">
        <f t="shared" si="135"/>
        <v xml:space="preserve"> </v>
      </c>
      <c r="X837" s="40" t="str">
        <f>IF(H837="M",IF(P837&lt;&gt;4,"",VLOOKUP(CONCATENATE(O837," ",(P837-3)),$W$2:AA837,5,0)),IF(P837&lt;&gt;3,"",VLOOKUP(CONCATENATE(O837," ",(P837-2)),$W$2:AA837,5,0)))</f>
        <v/>
      </c>
      <c r="Y837" s="40" t="str">
        <f>IF(H837="M",IF(P837&lt;&gt;4,"",VLOOKUP(CONCATENATE(O837," ",(P837-2)),$W$2:AA837,5,0)),IF(P837&lt;&gt;3,"",VLOOKUP(CONCATENATE(O837," ",(P837-1)),$W$2:AA837,5,0)))</f>
        <v/>
      </c>
      <c r="Z837" s="40" t="str">
        <f>IF(H837="M",IF(P837&lt;&gt;4,"",VLOOKUP(CONCATENATE(O837," ",(P837-1)),$W$2:AA837,5,0)),IF(P837&lt;&gt;3,"",VLOOKUP(CONCATENATE(O837," ",(P837)),$W$2:AA837,5,0)))</f>
        <v/>
      </c>
      <c r="AA837" s="40" t="str">
        <f t="shared" si="139"/>
        <v/>
      </c>
    </row>
    <row r="838" spans="1:27" x14ac:dyDescent="0.3">
      <c r="A838" s="78" t="str">
        <f t="shared" si="132"/>
        <v/>
      </c>
      <c r="B838" s="78" t="str">
        <f t="shared" si="133"/>
        <v/>
      </c>
      <c r="C838" s="1">
        <v>837</v>
      </c>
      <c r="E838" s="73"/>
      <c r="F838" t="str">
        <f>IF(D838="","",VLOOKUP(D838,ENTRANTS!$A$1:$H$1000,2,0))</f>
        <v/>
      </c>
      <c r="G838" t="str">
        <f>IF(D838="","",VLOOKUP(D838,ENTRANTS!$A$1:$H$1000,3,0))</f>
        <v/>
      </c>
      <c r="H838" s="1" t="str">
        <f>IF(D838="","",LEFT(VLOOKUP(D838,ENTRANTS!$A$1:$H$1000,5,0),1))</f>
        <v/>
      </c>
      <c r="I838" s="1" t="str">
        <f>IF(D838="","",COUNTIF($H$2:H838,H838))</f>
        <v/>
      </c>
      <c r="J838" s="1" t="str">
        <f>IF(D838="","",VLOOKUP(D838,ENTRANTS!$A$1:$H$1000,4,0))</f>
        <v/>
      </c>
      <c r="K838" s="1" t="str">
        <f>IF(D838="","",COUNTIF($J$2:J838,J838))</f>
        <v/>
      </c>
      <c r="L838" t="str">
        <f>IF(D838="","",VLOOKUP(D838,ENTRANTS!$A$1:$H$1000,6,0))</f>
        <v/>
      </c>
      <c r="M838" s="99" t="str">
        <f t="shared" si="136"/>
        <v/>
      </c>
      <c r="N838" s="38"/>
      <c r="O838" s="5" t="str">
        <f t="shared" si="137"/>
        <v/>
      </c>
      <c r="P838" s="6" t="str">
        <f>IF(D838="","",COUNTIF($O$2:O838,O838))</f>
        <v/>
      </c>
      <c r="Q838" s="7" t="str">
        <f t="shared" si="130"/>
        <v/>
      </c>
      <c r="R838" s="42" t="str">
        <f>IF(AND(P838=4,H838="M",NOT(L838="Unattached")),SUMIF(O$2:O838,O838,I$2:I838),"")</f>
        <v/>
      </c>
      <c r="S838" s="7" t="str">
        <f t="shared" si="131"/>
        <v/>
      </c>
      <c r="T838" s="42" t="str">
        <f>IF(AND(P838=3,H838="F",NOT(L838="Unattached")),SUMIF(O$2:O838,O838,I$2:I838),"")</f>
        <v/>
      </c>
      <c r="U838" s="8" t="str">
        <f t="shared" si="134"/>
        <v/>
      </c>
      <c r="V838" s="8" t="str">
        <f t="shared" si="138"/>
        <v/>
      </c>
      <c r="W838" s="40" t="str">
        <f t="shared" si="135"/>
        <v xml:space="preserve"> </v>
      </c>
      <c r="X838" s="40" t="str">
        <f>IF(H838="M",IF(P838&lt;&gt;4,"",VLOOKUP(CONCATENATE(O838," ",(P838-3)),$W$2:AA838,5,0)),IF(P838&lt;&gt;3,"",VLOOKUP(CONCATENATE(O838," ",(P838-2)),$W$2:AA838,5,0)))</f>
        <v/>
      </c>
      <c r="Y838" s="40" t="str">
        <f>IF(H838="M",IF(P838&lt;&gt;4,"",VLOOKUP(CONCATENATE(O838," ",(P838-2)),$W$2:AA838,5,0)),IF(P838&lt;&gt;3,"",VLOOKUP(CONCATENATE(O838," ",(P838-1)),$W$2:AA838,5,0)))</f>
        <v/>
      </c>
      <c r="Z838" s="40" t="str">
        <f>IF(H838="M",IF(P838&lt;&gt;4,"",VLOOKUP(CONCATENATE(O838," ",(P838-1)),$W$2:AA838,5,0)),IF(P838&lt;&gt;3,"",VLOOKUP(CONCATENATE(O838," ",(P838)),$W$2:AA838,5,0)))</f>
        <v/>
      </c>
      <c r="AA838" s="40" t="str">
        <f t="shared" si="139"/>
        <v/>
      </c>
    </row>
    <row r="839" spans="1:27" x14ac:dyDescent="0.3">
      <c r="A839" s="78" t="str">
        <f t="shared" si="132"/>
        <v/>
      </c>
      <c r="B839" s="78" t="str">
        <f t="shared" si="133"/>
        <v/>
      </c>
      <c r="C839" s="1">
        <v>838</v>
      </c>
      <c r="E839" s="73"/>
      <c r="F839" t="str">
        <f>IF(D839="","",VLOOKUP(D839,ENTRANTS!$A$1:$H$1000,2,0))</f>
        <v/>
      </c>
      <c r="G839" t="str">
        <f>IF(D839="","",VLOOKUP(D839,ENTRANTS!$A$1:$H$1000,3,0))</f>
        <v/>
      </c>
      <c r="H839" s="1" t="str">
        <f>IF(D839="","",LEFT(VLOOKUP(D839,ENTRANTS!$A$1:$H$1000,5,0),1))</f>
        <v/>
      </c>
      <c r="I839" s="1" t="str">
        <f>IF(D839="","",COUNTIF($H$2:H839,H839))</f>
        <v/>
      </c>
      <c r="J839" s="1" t="str">
        <f>IF(D839="","",VLOOKUP(D839,ENTRANTS!$A$1:$H$1000,4,0))</f>
        <v/>
      </c>
      <c r="K839" s="1" t="str">
        <f>IF(D839="","",COUNTIF($J$2:J839,J839))</f>
        <v/>
      </c>
      <c r="L839" t="str">
        <f>IF(D839="","",VLOOKUP(D839,ENTRANTS!$A$1:$H$1000,6,0))</f>
        <v/>
      </c>
      <c r="M839" s="99" t="str">
        <f t="shared" si="136"/>
        <v/>
      </c>
      <c r="N839" s="38"/>
      <c r="O839" s="5" t="str">
        <f t="shared" si="137"/>
        <v/>
      </c>
      <c r="P839" s="6" t="str">
        <f>IF(D839="","",COUNTIF($O$2:O839,O839))</f>
        <v/>
      </c>
      <c r="Q839" s="7" t="str">
        <f t="shared" si="130"/>
        <v/>
      </c>
      <c r="R839" s="42" t="str">
        <f>IF(AND(P839=4,H839="M",NOT(L839="Unattached")),SUMIF(O$2:O839,O839,I$2:I839),"")</f>
        <v/>
      </c>
      <c r="S839" s="7" t="str">
        <f t="shared" si="131"/>
        <v/>
      </c>
      <c r="T839" s="42" t="str">
        <f>IF(AND(P839=3,H839="F",NOT(L839="Unattached")),SUMIF(O$2:O839,O839,I$2:I839),"")</f>
        <v/>
      </c>
      <c r="U839" s="8" t="str">
        <f t="shared" si="134"/>
        <v/>
      </c>
      <c r="V839" s="8" t="str">
        <f t="shared" si="138"/>
        <v/>
      </c>
      <c r="W839" s="40" t="str">
        <f t="shared" si="135"/>
        <v xml:space="preserve"> </v>
      </c>
      <c r="X839" s="40" t="str">
        <f>IF(H839="M",IF(P839&lt;&gt;4,"",VLOOKUP(CONCATENATE(O839," ",(P839-3)),$W$2:AA839,5,0)),IF(P839&lt;&gt;3,"",VLOOKUP(CONCATENATE(O839," ",(P839-2)),$W$2:AA839,5,0)))</f>
        <v/>
      </c>
      <c r="Y839" s="40" t="str">
        <f>IF(H839="M",IF(P839&lt;&gt;4,"",VLOOKUP(CONCATENATE(O839," ",(P839-2)),$W$2:AA839,5,0)),IF(P839&lt;&gt;3,"",VLOOKUP(CONCATENATE(O839," ",(P839-1)),$W$2:AA839,5,0)))</f>
        <v/>
      </c>
      <c r="Z839" s="40" t="str">
        <f>IF(H839="M",IF(P839&lt;&gt;4,"",VLOOKUP(CONCATENATE(O839," ",(P839-1)),$W$2:AA839,5,0)),IF(P839&lt;&gt;3,"",VLOOKUP(CONCATENATE(O839," ",(P839)),$W$2:AA839,5,0)))</f>
        <v/>
      </c>
      <c r="AA839" s="40" t="str">
        <f t="shared" si="139"/>
        <v/>
      </c>
    </row>
    <row r="840" spans="1:27" x14ac:dyDescent="0.3">
      <c r="A840" s="78" t="str">
        <f t="shared" si="132"/>
        <v/>
      </c>
      <c r="B840" s="78" t="str">
        <f t="shared" si="133"/>
        <v/>
      </c>
      <c r="C840" s="1">
        <v>839</v>
      </c>
      <c r="E840" s="73"/>
      <c r="F840" t="str">
        <f>IF(D840="","",VLOOKUP(D840,ENTRANTS!$A$1:$H$1000,2,0))</f>
        <v/>
      </c>
      <c r="G840" t="str">
        <f>IF(D840="","",VLOOKUP(D840,ENTRANTS!$A$1:$H$1000,3,0))</f>
        <v/>
      </c>
      <c r="H840" s="1" t="str">
        <f>IF(D840="","",LEFT(VLOOKUP(D840,ENTRANTS!$A$1:$H$1000,5,0),1))</f>
        <v/>
      </c>
      <c r="I840" s="1" t="str">
        <f>IF(D840="","",COUNTIF($H$2:H840,H840))</f>
        <v/>
      </c>
      <c r="J840" s="1" t="str">
        <f>IF(D840="","",VLOOKUP(D840,ENTRANTS!$A$1:$H$1000,4,0))</f>
        <v/>
      </c>
      <c r="K840" s="1" t="str">
        <f>IF(D840="","",COUNTIF($J$2:J840,J840))</f>
        <v/>
      </c>
      <c r="L840" t="str">
        <f>IF(D840="","",VLOOKUP(D840,ENTRANTS!$A$1:$H$1000,6,0))</f>
        <v/>
      </c>
      <c r="M840" s="99" t="str">
        <f t="shared" si="136"/>
        <v/>
      </c>
      <c r="N840" s="38"/>
      <c r="O840" s="5" t="str">
        <f t="shared" si="137"/>
        <v/>
      </c>
      <c r="P840" s="6" t="str">
        <f>IF(D840="","",COUNTIF($O$2:O840,O840))</f>
        <v/>
      </c>
      <c r="Q840" s="7" t="str">
        <f t="shared" si="130"/>
        <v/>
      </c>
      <c r="R840" s="42" t="str">
        <f>IF(AND(P840=4,H840="M",NOT(L840="Unattached")),SUMIF(O$2:O840,O840,I$2:I840),"")</f>
        <v/>
      </c>
      <c r="S840" s="7" t="str">
        <f t="shared" si="131"/>
        <v/>
      </c>
      <c r="T840" s="42" t="str">
        <f>IF(AND(P840=3,H840="F",NOT(L840="Unattached")),SUMIF(O$2:O840,O840,I$2:I840),"")</f>
        <v/>
      </c>
      <c r="U840" s="8" t="str">
        <f t="shared" si="134"/>
        <v/>
      </c>
      <c r="V840" s="8" t="str">
        <f t="shared" si="138"/>
        <v/>
      </c>
      <c r="W840" s="40" t="str">
        <f t="shared" si="135"/>
        <v xml:space="preserve"> </v>
      </c>
      <c r="X840" s="40" t="str">
        <f>IF(H840="M",IF(P840&lt;&gt;4,"",VLOOKUP(CONCATENATE(O840," ",(P840-3)),$W$2:AA840,5,0)),IF(P840&lt;&gt;3,"",VLOOKUP(CONCATENATE(O840," ",(P840-2)),$W$2:AA840,5,0)))</f>
        <v/>
      </c>
      <c r="Y840" s="40" t="str">
        <f>IF(H840="M",IF(P840&lt;&gt;4,"",VLOOKUP(CONCATENATE(O840," ",(P840-2)),$W$2:AA840,5,0)),IF(P840&lt;&gt;3,"",VLOOKUP(CONCATENATE(O840," ",(P840-1)),$W$2:AA840,5,0)))</f>
        <v/>
      </c>
      <c r="Z840" s="40" t="str">
        <f>IF(H840="M",IF(P840&lt;&gt;4,"",VLOOKUP(CONCATENATE(O840," ",(P840-1)),$W$2:AA840,5,0)),IF(P840&lt;&gt;3,"",VLOOKUP(CONCATENATE(O840," ",(P840)),$W$2:AA840,5,0)))</f>
        <v/>
      </c>
      <c r="AA840" s="40" t="str">
        <f t="shared" si="139"/>
        <v/>
      </c>
    </row>
    <row r="841" spans="1:27" x14ac:dyDescent="0.3">
      <c r="A841" s="78" t="str">
        <f t="shared" si="132"/>
        <v/>
      </c>
      <c r="B841" s="78" t="str">
        <f t="shared" si="133"/>
        <v/>
      </c>
      <c r="C841" s="1">
        <v>840</v>
      </c>
      <c r="E841" s="73"/>
      <c r="F841" t="str">
        <f>IF(D841="","",VLOOKUP(D841,ENTRANTS!$A$1:$H$1000,2,0))</f>
        <v/>
      </c>
      <c r="G841" t="str">
        <f>IF(D841="","",VLOOKUP(D841,ENTRANTS!$A$1:$H$1000,3,0))</f>
        <v/>
      </c>
      <c r="H841" s="1" t="str">
        <f>IF(D841="","",LEFT(VLOOKUP(D841,ENTRANTS!$A$1:$H$1000,5,0),1))</f>
        <v/>
      </c>
      <c r="I841" s="1" t="str">
        <f>IF(D841="","",COUNTIF($H$2:H841,H841))</f>
        <v/>
      </c>
      <c r="J841" s="1" t="str">
        <f>IF(D841="","",VLOOKUP(D841,ENTRANTS!$A$1:$H$1000,4,0))</f>
        <v/>
      </c>
      <c r="K841" s="1" t="str">
        <f>IF(D841="","",COUNTIF($J$2:J841,J841))</f>
        <v/>
      </c>
      <c r="L841" t="str">
        <f>IF(D841="","",VLOOKUP(D841,ENTRANTS!$A$1:$H$1000,6,0))</f>
        <v/>
      </c>
      <c r="M841" s="99" t="str">
        <f t="shared" si="136"/>
        <v/>
      </c>
      <c r="N841" s="38"/>
      <c r="O841" s="5" t="str">
        <f t="shared" si="137"/>
        <v/>
      </c>
      <c r="P841" s="6" t="str">
        <f>IF(D841="","",COUNTIF($O$2:O841,O841))</f>
        <v/>
      </c>
      <c r="Q841" s="7" t="str">
        <f t="shared" si="130"/>
        <v/>
      </c>
      <c r="R841" s="42" t="str">
        <f>IF(AND(P841=4,H841="M",NOT(L841="Unattached")),SUMIF(O$2:O841,O841,I$2:I841),"")</f>
        <v/>
      </c>
      <c r="S841" s="7" t="str">
        <f t="shared" si="131"/>
        <v/>
      </c>
      <c r="T841" s="42" t="str">
        <f>IF(AND(P841=3,H841="F",NOT(L841="Unattached")),SUMIF(O$2:O841,O841,I$2:I841),"")</f>
        <v/>
      </c>
      <c r="U841" s="8" t="str">
        <f t="shared" si="134"/>
        <v/>
      </c>
      <c r="V841" s="8" t="str">
        <f t="shared" si="138"/>
        <v/>
      </c>
      <c r="W841" s="40" t="str">
        <f t="shared" si="135"/>
        <v xml:space="preserve"> </v>
      </c>
      <c r="X841" s="40" t="str">
        <f>IF(H841="M",IF(P841&lt;&gt;4,"",VLOOKUP(CONCATENATE(O841," ",(P841-3)),$W$2:AA841,5,0)),IF(P841&lt;&gt;3,"",VLOOKUP(CONCATENATE(O841," ",(P841-2)),$W$2:AA841,5,0)))</f>
        <v/>
      </c>
      <c r="Y841" s="40" t="str">
        <f>IF(H841="M",IF(P841&lt;&gt;4,"",VLOOKUP(CONCATENATE(O841," ",(P841-2)),$W$2:AA841,5,0)),IF(P841&lt;&gt;3,"",VLOOKUP(CONCATENATE(O841," ",(P841-1)),$W$2:AA841,5,0)))</f>
        <v/>
      </c>
      <c r="Z841" s="40" t="str">
        <f>IF(H841="M",IF(P841&lt;&gt;4,"",VLOOKUP(CONCATENATE(O841," ",(P841-1)),$W$2:AA841,5,0)),IF(P841&lt;&gt;3,"",VLOOKUP(CONCATENATE(O841," ",(P841)),$W$2:AA841,5,0)))</f>
        <v/>
      </c>
      <c r="AA841" s="40" t="str">
        <f t="shared" si="139"/>
        <v/>
      </c>
    </row>
    <row r="842" spans="1:27" x14ac:dyDescent="0.3">
      <c r="A842" s="78" t="str">
        <f t="shared" si="132"/>
        <v/>
      </c>
      <c r="B842" s="78" t="str">
        <f t="shared" si="133"/>
        <v/>
      </c>
      <c r="C842" s="1">
        <v>841</v>
      </c>
      <c r="E842" s="73"/>
      <c r="F842" t="str">
        <f>IF(D842="","",VLOOKUP(D842,ENTRANTS!$A$1:$H$1000,2,0))</f>
        <v/>
      </c>
      <c r="G842" t="str">
        <f>IF(D842="","",VLOOKUP(D842,ENTRANTS!$A$1:$H$1000,3,0))</f>
        <v/>
      </c>
      <c r="H842" s="1" t="str">
        <f>IF(D842="","",LEFT(VLOOKUP(D842,ENTRANTS!$A$1:$H$1000,5,0),1))</f>
        <v/>
      </c>
      <c r="I842" s="1" t="str">
        <f>IF(D842="","",COUNTIF($H$2:H842,H842))</f>
        <v/>
      </c>
      <c r="J842" s="1" t="str">
        <f>IF(D842="","",VLOOKUP(D842,ENTRANTS!$A$1:$H$1000,4,0))</f>
        <v/>
      </c>
      <c r="K842" s="1" t="str">
        <f>IF(D842="","",COUNTIF($J$2:J842,J842))</f>
        <v/>
      </c>
      <c r="L842" t="str">
        <f>IF(D842="","",VLOOKUP(D842,ENTRANTS!$A$1:$H$1000,6,0))</f>
        <v/>
      </c>
      <c r="M842" s="99" t="str">
        <f t="shared" si="136"/>
        <v/>
      </c>
      <c r="N842" s="38"/>
      <c r="O842" s="5" t="str">
        <f t="shared" si="137"/>
        <v/>
      </c>
      <c r="P842" s="6" t="str">
        <f>IF(D842="","",COUNTIF($O$2:O842,O842))</f>
        <v/>
      </c>
      <c r="Q842" s="7" t="str">
        <f t="shared" si="130"/>
        <v/>
      </c>
      <c r="R842" s="42" t="str">
        <f>IF(AND(P842=4,H842="M",NOT(L842="Unattached")),SUMIF(O$2:O842,O842,I$2:I842),"")</f>
        <v/>
      </c>
      <c r="S842" s="7" t="str">
        <f t="shared" si="131"/>
        <v/>
      </c>
      <c r="T842" s="42" t="str">
        <f>IF(AND(P842=3,H842="F",NOT(L842="Unattached")),SUMIF(O$2:O842,O842,I$2:I842),"")</f>
        <v/>
      </c>
      <c r="U842" s="8" t="str">
        <f t="shared" si="134"/>
        <v/>
      </c>
      <c r="V842" s="8" t="str">
        <f t="shared" si="138"/>
        <v/>
      </c>
      <c r="W842" s="40" t="str">
        <f t="shared" si="135"/>
        <v xml:space="preserve"> </v>
      </c>
      <c r="X842" s="40" t="str">
        <f>IF(H842="M",IF(P842&lt;&gt;4,"",VLOOKUP(CONCATENATE(O842," ",(P842-3)),$W$2:AA842,5,0)),IF(P842&lt;&gt;3,"",VLOOKUP(CONCATENATE(O842," ",(P842-2)),$W$2:AA842,5,0)))</f>
        <v/>
      </c>
      <c r="Y842" s="40" t="str">
        <f>IF(H842="M",IF(P842&lt;&gt;4,"",VLOOKUP(CONCATENATE(O842," ",(P842-2)),$W$2:AA842,5,0)),IF(P842&lt;&gt;3,"",VLOOKUP(CONCATENATE(O842," ",(P842-1)),$W$2:AA842,5,0)))</f>
        <v/>
      </c>
      <c r="Z842" s="40" t="str">
        <f>IF(H842="M",IF(P842&lt;&gt;4,"",VLOOKUP(CONCATENATE(O842," ",(P842-1)),$W$2:AA842,5,0)),IF(P842&lt;&gt;3,"",VLOOKUP(CONCATENATE(O842," ",(P842)),$W$2:AA842,5,0)))</f>
        <v/>
      </c>
      <c r="AA842" s="40" t="str">
        <f t="shared" si="139"/>
        <v/>
      </c>
    </row>
    <row r="843" spans="1:27" x14ac:dyDescent="0.3">
      <c r="A843" s="78" t="str">
        <f t="shared" si="132"/>
        <v/>
      </c>
      <c r="B843" s="78" t="str">
        <f t="shared" si="133"/>
        <v/>
      </c>
      <c r="C843" s="1">
        <v>842</v>
      </c>
      <c r="E843" s="73"/>
      <c r="F843" t="str">
        <f>IF(D843="","",VLOOKUP(D843,ENTRANTS!$A$1:$H$1000,2,0))</f>
        <v/>
      </c>
      <c r="G843" t="str">
        <f>IF(D843="","",VLOOKUP(D843,ENTRANTS!$A$1:$H$1000,3,0))</f>
        <v/>
      </c>
      <c r="H843" s="1" t="str">
        <f>IF(D843="","",LEFT(VLOOKUP(D843,ENTRANTS!$A$1:$H$1000,5,0),1))</f>
        <v/>
      </c>
      <c r="I843" s="1" t="str">
        <f>IF(D843="","",COUNTIF($H$2:H843,H843))</f>
        <v/>
      </c>
      <c r="J843" s="1" t="str">
        <f>IF(D843="","",VLOOKUP(D843,ENTRANTS!$A$1:$H$1000,4,0))</f>
        <v/>
      </c>
      <c r="K843" s="1" t="str">
        <f>IF(D843="","",COUNTIF($J$2:J843,J843))</f>
        <v/>
      </c>
      <c r="L843" t="str">
        <f>IF(D843="","",VLOOKUP(D843,ENTRANTS!$A$1:$H$1000,6,0))</f>
        <v/>
      </c>
      <c r="M843" s="99" t="str">
        <f t="shared" si="136"/>
        <v/>
      </c>
      <c r="N843" s="38"/>
      <c r="O843" s="5" t="str">
        <f t="shared" si="137"/>
        <v/>
      </c>
      <c r="P843" s="6" t="str">
        <f>IF(D843="","",COUNTIF($O$2:O843,O843))</f>
        <v/>
      </c>
      <c r="Q843" s="7" t="str">
        <f t="shared" si="130"/>
        <v/>
      </c>
      <c r="R843" s="42" t="str">
        <f>IF(AND(P843=4,H843="M",NOT(L843="Unattached")),SUMIF(O$2:O843,O843,I$2:I843),"")</f>
        <v/>
      </c>
      <c r="S843" s="7" t="str">
        <f t="shared" si="131"/>
        <v/>
      </c>
      <c r="T843" s="42" t="str">
        <f>IF(AND(P843=3,H843="F",NOT(L843="Unattached")),SUMIF(O$2:O843,O843,I$2:I843),"")</f>
        <v/>
      </c>
      <c r="U843" s="8" t="str">
        <f t="shared" si="134"/>
        <v/>
      </c>
      <c r="V843" s="8" t="str">
        <f t="shared" si="138"/>
        <v/>
      </c>
      <c r="W843" s="40" t="str">
        <f t="shared" si="135"/>
        <v xml:space="preserve"> </v>
      </c>
      <c r="X843" s="40" t="str">
        <f>IF(H843="M",IF(P843&lt;&gt;4,"",VLOOKUP(CONCATENATE(O843," ",(P843-3)),$W$2:AA843,5,0)),IF(P843&lt;&gt;3,"",VLOOKUP(CONCATENATE(O843," ",(P843-2)),$W$2:AA843,5,0)))</f>
        <v/>
      </c>
      <c r="Y843" s="40" t="str">
        <f>IF(H843="M",IF(P843&lt;&gt;4,"",VLOOKUP(CONCATENATE(O843," ",(P843-2)),$W$2:AA843,5,0)),IF(P843&lt;&gt;3,"",VLOOKUP(CONCATENATE(O843," ",(P843-1)),$W$2:AA843,5,0)))</f>
        <v/>
      </c>
      <c r="Z843" s="40" t="str">
        <f>IF(H843="M",IF(P843&lt;&gt;4,"",VLOOKUP(CONCATENATE(O843," ",(P843-1)),$W$2:AA843,5,0)),IF(P843&lt;&gt;3,"",VLOOKUP(CONCATENATE(O843," ",(P843)),$W$2:AA843,5,0)))</f>
        <v/>
      </c>
      <c r="AA843" s="40" t="str">
        <f t="shared" si="139"/>
        <v/>
      </c>
    </row>
    <row r="844" spans="1:27" x14ac:dyDescent="0.3">
      <c r="A844" s="78" t="str">
        <f t="shared" si="132"/>
        <v/>
      </c>
      <c r="B844" s="78" t="str">
        <f t="shared" si="133"/>
        <v/>
      </c>
      <c r="C844" s="1">
        <v>843</v>
      </c>
      <c r="E844" s="73"/>
      <c r="F844" t="str">
        <f>IF(D844="","",VLOOKUP(D844,ENTRANTS!$A$1:$H$1000,2,0))</f>
        <v/>
      </c>
      <c r="G844" t="str">
        <f>IF(D844="","",VLOOKUP(D844,ENTRANTS!$A$1:$H$1000,3,0))</f>
        <v/>
      </c>
      <c r="H844" s="1" t="str">
        <f>IF(D844="","",LEFT(VLOOKUP(D844,ENTRANTS!$A$1:$H$1000,5,0),1))</f>
        <v/>
      </c>
      <c r="I844" s="1" t="str">
        <f>IF(D844="","",COUNTIF($H$2:H844,H844))</f>
        <v/>
      </c>
      <c r="J844" s="1" t="str">
        <f>IF(D844="","",VLOOKUP(D844,ENTRANTS!$A$1:$H$1000,4,0))</f>
        <v/>
      </c>
      <c r="K844" s="1" t="str">
        <f>IF(D844="","",COUNTIF($J$2:J844,J844))</f>
        <v/>
      </c>
      <c r="L844" t="str">
        <f>IF(D844="","",VLOOKUP(D844,ENTRANTS!$A$1:$H$1000,6,0))</f>
        <v/>
      </c>
      <c r="M844" s="99" t="str">
        <f t="shared" si="136"/>
        <v/>
      </c>
      <c r="N844" s="38"/>
      <c r="O844" s="5" t="str">
        <f t="shared" si="137"/>
        <v/>
      </c>
      <c r="P844" s="6" t="str">
        <f>IF(D844="","",COUNTIF($O$2:O844,O844))</f>
        <v/>
      </c>
      <c r="Q844" s="7" t="str">
        <f t="shared" si="130"/>
        <v/>
      </c>
      <c r="R844" s="42" t="str">
        <f>IF(AND(P844=4,H844="M",NOT(L844="Unattached")),SUMIF(O$2:O844,O844,I$2:I844),"")</f>
        <v/>
      </c>
      <c r="S844" s="7" t="str">
        <f t="shared" si="131"/>
        <v/>
      </c>
      <c r="T844" s="42" t="str">
        <f>IF(AND(P844=3,H844="F",NOT(L844="Unattached")),SUMIF(O$2:O844,O844,I$2:I844),"")</f>
        <v/>
      </c>
      <c r="U844" s="8" t="str">
        <f t="shared" si="134"/>
        <v/>
      </c>
      <c r="V844" s="8" t="str">
        <f t="shared" si="138"/>
        <v/>
      </c>
      <c r="W844" s="40" t="str">
        <f t="shared" si="135"/>
        <v xml:space="preserve"> </v>
      </c>
      <c r="X844" s="40" t="str">
        <f>IF(H844="M",IF(P844&lt;&gt;4,"",VLOOKUP(CONCATENATE(O844," ",(P844-3)),$W$2:AA844,5,0)),IF(P844&lt;&gt;3,"",VLOOKUP(CONCATENATE(O844," ",(P844-2)),$W$2:AA844,5,0)))</f>
        <v/>
      </c>
      <c r="Y844" s="40" t="str">
        <f>IF(H844="M",IF(P844&lt;&gt;4,"",VLOOKUP(CONCATENATE(O844," ",(P844-2)),$W$2:AA844,5,0)),IF(P844&lt;&gt;3,"",VLOOKUP(CONCATENATE(O844," ",(P844-1)),$W$2:AA844,5,0)))</f>
        <v/>
      </c>
      <c r="Z844" s="40" t="str">
        <f>IF(H844="M",IF(P844&lt;&gt;4,"",VLOOKUP(CONCATENATE(O844," ",(P844-1)),$W$2:AA844,5,0)),IF(P844&lt;&gt;3,"",VLOOKUP(CONCATENATE(O844," ",(P844)),$W$2:AA844,5,0)))</f>
        <v/>
      </c>
      <c r="AA844" s="40" t="str">
        <f t="shared" si="139"/>
        <v/>
      </c>
    </row>
    <row r="845" spans="1:27" x14ac:dyDescent="0.3">
      <c r="A845" s="78" t="str">
        <f t="shared" si="132"/>
        <v/>
      </c>
      <c r="B845" s="78" t="str">
        <f t="shared" si="133"/>
        <v/>
      </c>
      <c r="C845" s="1">
        <v>844</v>
      </c>
      <c r="E845" s="73"/>
      <c r="F845" t="str">
        <f>IF(D845="","",VLOOKUP(D845,ENTRANTS!$A$1:$H$1000,2,0))</f>
        <v/>
      </c>
      <c r="G845" t="str">
        <f>IF(D845="","",VLOOKUP(D845,ENTRANTS!$A$1:$H$1000,3,0))</f>
        <v/>
      </c>
      <c r="H845" s="1" t="str">
        <f>IF(D845="","",LEFT(VLOOKUP(D845,ENTRANTS!$A$1:$H$1000,5,0),1))</f>
        <v/>
      </c>
      <c r="I845" s="1" t="str">
        <f>IF(D845="","",COUNTIF($H$2:H845,H845))</f>
        <v/>
      </c>
      <c r="J845" s="1" t="str">
        <f>IF(D845="","",VLOOKUP(D845,ENTRANTS!$A$1:$H$1000,4,0))</f>
        <v/>
      </c>
      <c r="K845" s="1" t="str">
        <f>IF(D845="","",COUNTIF($J$2:J845,J845))</f>
        <v/>
      </c>
      <c r="L845" t="str">
        <f>IF(D845="","",VLOOKUP(D845,ENTRANTS!$A$1:$H$1000,6,0))</f>
        <v/>
      </c>
      <c r="M845" s="99" t="str">
        <f t="shared" si="136"/>
        <v/>
      </c>
      <c r="N845" s="38"/>
      <c r="O845" s="5" t="str">
        <f t="shared" si="137"/>
        <v/>
      </c>
      <c r="P845" s="6" t="str">
        <f>IF(D845="","",COUNTIF($O$2:O845,O845))</f>
        <v/>
      </c>
      <c r="Q845" s="7" t="str">
        <f t="shared" si="130"/>
        <v/>
      </c>
      <c r="R845" s="42" t="str">
        <f>IF(AND(P845=4,H845="M",NOT(L845="Unattached")),SUMIF(O$2:O845,O845,I$2:I845),"")</f>
        <v/>
      </c>
      <c r="S845" s="7" t="str">
        <f t="shared" si="131"/>
        <v/>
      </c>
      <c r="T845" s="42" t="str">
        <f>IF(AND(P845=3,H845="F",NOT(L845="Unattached")),SUMIF(O$2:O845,O845,I$2:I845),"")</f>
        <v/>
      </c>
      <c r="U845" s="8" t="str">
        <f t="shared" si="134"/>
        <v/>
      </c>
      <c r="V845" s="8" t="str">
        <f t="shared" si="138"/>
        <v/>
      </c>
      <c r="W845" s="40" t="str">
        <f t="shared" si="135"/>
        <v xml:space="preserve"> </v>
      </c>
      <c r="X845" s="40" t="str">
        <f>IF(H845="M",IF(P845&lt;&gt;4,"",VLOOKUP(CONCATENATE(O845," ",(P845-3)),$W$2:AA845,5,0)),IF(P845&lt;&gt;3,"",VLOOKUP(CONCATENATE(O845," ",(P845-2)),$W$2:AA845,5,0)))</f>
        <v/>
      </c>
      <c r="Y845" s="40" t="str">
        <f>IF(H845="M",IF(P845&lt;&gt;4,"",VLOOKUP(CONCATENATE(O845," ",(P845-2)),$W$2:AA845,5,0)),IF(P845&lt;&gt;3,"",VLOOKUP(CONCATENATE(O845," ",(P845-1)),$W$2:AA845,5,0)))</f>
        <v/>
      </c>
      <c r="Z845" s="40" t="str">
        <f>IF(H845="M",IF(P845&lt;&gt;4,"",VLOOKUP(CONCATENATE(O845," ",(P845-1)),$W$2:AA845,5,0)),IF(P845&lt;&gt;3,"",VLOOKUP(CONCATENATE(O845," ",(P845)),$W$2:AA845,5,0)))</f>
        <v/>
      </c>
      <c r="AA845" s="40" t="str">
        <f t="shared" si="139"/>
        <v/>
      </c>
    </row>
    <row r="846" spans="1:27" x14ac:dyDescent="0.3">
      <c r="A846" s="78" t="str">
        <f t="shared" si="132"/>
        <v/>
      </c>
      <c r="B846" s="78" t="str">
        <f t="shared" si="133"/>
        <v/>
      </c>
      <c r="C846" s="1">
        <v>845</v>
      </c>
      <c r="E846" s="73"/>
      <c r="F846" t="str">
        <f>IF(D846="","",VLOOKUP(D846,ENTRANTS!$A$1:$H$1000,2,0))</f>
        <v/>
      </c>
      <c r="G846" t="str">
        <f>IF(D846="","",VLOOKUP(D846,ENTRANTS!$A$1:$H$1000,3,0))</f>
        <v/>
      </c>
      <c r="H846" s="1" t="str">
        <f>IF(D846="","",LEFT(VLOOKUP(D846,ENTRANTS!$A$1:$H$1000,5,0),1))</f>
        <v/>
      </c>
      <c r="I846" s="1" t="str">
        <f>IF(D846="","",COUNTIF($H$2:H846,H846))</f>
        <v/>
      </c>
      <c r="J846" s="1" t="str">
        <f>IF(D846="","",VLOOKUP(D846,ENTRANTS!$A$1:$H$1000,4,0))</f>
        <v/>
      </c>
      <c r="K846" s="1" t="str">
        <f>IF(D846="","",COUNTIF($J$2:J846,J846))</f>
        <v/>
      </c>
      <c r="L846" t="str">
        <f>IF(D846="","",VLOOKUP(D846,ENTRANTS!$A$1:$H$1000,6,0))</f>
        <v/>
      </c>
      <c r="M846" s="99" t="str">
        <f t="shared" si="136"/>
        <v/>
      </c>
      <c r="N846" s="38"/>
      <c r="O846" s="5" t="str">
        <f t="shared" si="137"/>
        <v/>
      </c>
      <c r="P846" s="6" t="str">
        <f>IF(D846="","",COUNTIF($O$2:O846,O846))</f>
        <v/>
      </c>
      <c r="Q846" s="7" t="str">
        <f t="shared" si="130"/>
        <v/>
      </c>
      <c r="R846" s="42" t="str">
        <f>IF(AND(P846=4,H846="M",NOT(L846="Unattached")),SUMIF(O$2:O846,O846,I$2:I846),"")</f>
        <v/>
      </c>
      <c r="S846" s="7" t="str">
        <f t="shared" si="131"/>
        <v/>
      </c>
      <c r="T846" s="42" t="str">
        <f>IF(AND(P846=3,H846="F",NOT(L846="Unattached")),SUMIF(O$2:O846,O846,I$2:I846),"")</f>
        <v/>
      </c>
      <c r="U846" s="8" t="str">
        <f t="shared" si="134"/>
        <v/>
      </c>
      <c r="V846" s="8" t="str">
        <f t="shared" si="138"/>
        <v/>
      </c>
      <c r="W846" s="40" t="str">
        <f t="shared" si="135"/>
        <v xml:space="preserve"> </v>
      </c>
      <c r="X846" s="40" t="str">
        <f>IF(H846="M",IF(P846&lt;&gt;4,"",VLOOKUP(CONCATENATE(O846," ",(P846-3)),$W$2:AA846,5,0)),IF(P846&lt;&gt;3,"",VLOOKUP(CONCATENATE(O846," ",(P846-2)),$W$2:AA846,5,0)))</f>
        <v/>
      </c>
      <c r="Y846" s="40" t="str">
        <f>IF(H846="M",IF(P846&lt;&gt;4,"",VLOOKUP(CONCATENATE(O846," ",(P846-2)),$W$2:AA846,5,0)),IF(P846&lt;&gt;3,"",VLOOKUP(CONCATENATE(O846," ",(P846-1)),$W$2:AA846,5,0)))</f>
        <v/>
      </c>
      <c r="Z846" s="40" t="str">
        <f>IF(H846="M",IF(P846&lt;&gt;4,"",VLOOKUP(CONCATENATE(O846," ",(P846-1)),$W$2:AA846,5,0)),IF(P846&lt;&gt;3,"",VLOOKUP(CONCATENATE(O846," ",(P846)),$W$2:AA846,5,0)))</f>
        <v/>
      </c>
      <c r="AA846" s="40" t="str">
        <f t="shared" si="139"/>
        <v/>
      </c>
    </row>
    <row r="847" spans="1:27" x14ac:dyDescent="0.3">
      <c r="A847" s="78" t="str">
        <f t="shared" si="132"/>
        <v/>
      </c>
      <c r="B847" s="78" t="str">
        <f t="shared" si="133"/>
        <v/>
      </c>
      <c r="C847" s="1">
        <v>846</v>
      </c>
      <c r="E847" s="73"/>
      <c r="F847" t="str">
        <f>IF(D847="","",VLOOKUP(D847,ENTRANTS!$A$1:$H$1000,2,0))</f>
        <v/>
      </c>
      <c r="G847" t="str">
        <f>IF(D847="","",VLOOKUP(D847,ENTRANTS!$A$1:$H$1000,3,0))</f>
        <v/>
      </c>
      <c r="H847" s="1" t="str">
        <f>IF(D847="","",LEFT(VLOOKUP(D847,ENTRANTS!$A$1:$H$1000,5,0),1))</f>
        <v/>
      </c>
      <c r="I847" s="1" t="str">
        <f>IF(D847="","",COUNTIF($H$2:H847,H847))</f>
        <v/>
      </c>
      <c r="J847" s="1" t="str">
        <f>IF(D847="","",VLOOKUP(D847,ENTRANTS!$A$1:$H$1000,4,0))</f>
        <v/>
      </c>
      <c r="K847" s="1" t="str">
        <f>IF(D847="","",COUNTIF($J$2:J847,J847))</f>
        <v/>
      </c>
      <c r="L847" t="str">
        <f>IF(D847="","",VLOOKUP(D847,ENTRANTS!$A$1:$H$1000,6,0))</f>
        <v/>
      </c>
      <c r="M847" s="99" t="str">
        <f t="shared" si="136"/>
        <v/>
      </c>
      <c r="N847" s="38"/>
      <c r="O847" s="5" t="str">
        <f t="shared" si="137"/>
        <v/>
      </c>
      <c r="P847" s="6" t="str">
        <f>IF(D847="","",COUNTIF($O$2:O847,O847))</f>
        <v/>
      </c>
      <c r="Q847" s="7" t="str">
        <f t="shared" si="130"/>
        <v/>
      </c>
      <c r="R847" s="42" t="str">
        <f>IF(AND(P847=4,H847="M",NOT(L847="Unattached")),SUMIF(O$2:O847,O847,I$2:I847),"")</f>
        <v/>
      </c>
      <c r="S847" s="7" t="str">
        <f t="shared" si="131"/>
        <v/>
      </c>
      <c r="T847" s="42" t="str">
        <f>IF(AND(P847=3,H847="F",NOT(L847="Unattached")),SUMIF(O$2:O847,O847,I$2:I847),"")</f>
        <v/>
      </c>
      <c r="U847" s="8" t="str">
        <f t="shared" si="134"/>
        <v/>
      </c>
      <c r="V847" s="8" t="str">
        <f t="shared" si="138"/>
        <v/>
      </c>
      <c r="W847" s="40" t="str">
        <f t="shared" si="135"/>
        <v xml:space="preserve"> </v>
      </c>
      <c r="X847" s="40" t="str">
        <f>IF(H847="M",IF(P847&lt;&gt;4,"",VLOOKUP(CONCATENATE(O847," ",(P847-3)),$W$2:AA847,5,0)),IF(P847&lt;&gt;3,"",VLOOKUP(CONCATENATE(O847," ",(P847-2)),$W$2:AA847,5,0)))</f>
        <v/>
      </c>
      <c r="Y847" s="40" t="str">
        <f>IF(H847="M",IF(P847&lt;&gt;4,"",VLOOKUP(CONCATENATE(O847," ",(P847-2)),$W$2:AA847,5,0)),IF(P847&lt;&gt;3,"",VLOOKUP(CONCATENATE(O847," ",(P847-1)),$W$2:AA847,5,0)))</f>
        <v/>
      </c>
      <c r="Z847" s="40" t="str">
        <f>IF(H847="M",IF(P847&lt;&gt;4,"",VLOOKUP(CONCATENATE(O847," ",(P847-1)),$W$2:AA847,5,0)),IF(P847&lt;&gt;3,"",VLOOKUP(CONCATENATE(O847," ",(P847)),$W$2:AA847,5,0)))</f>
        <v/>
      </c>
      <c r="AA847" s="40" t="str">
        <f t="shared" si="139"/>
        <v/>
      </c>
    </row>
    <row r="848" spans="1:27" x14ac:dyDescent="0.3">
      <c r="A848" s="78" t="str">
        <f t="shared" si="132"/>
        <v/>
      </c>
      <c r="B848" s="78" t="str">
        <f t="shared" si="133"/>
        <v/>
      </c>
      <c r="C848" s="1">
        <v>847</v>
      </c>
      <c r="E848" s="73"/>
      <c r="F848" t="str">
        <f>IF(D848="","",VLOOKUP(D848,ENTRANTS!$A$1:$H$1000,2,0))</f>
        <v/>
      </c>
      <c r="G848" t="str">
        <f>IF(D848="","",VLOOKUP(D848,ENTRANTS!$A$1:$H$1000,3,0))</f>
        <v/>
      </c>
      <c r="H848" s="1" t="str">
        <f>IF(D848="","",LEFT(VLOOKUP(D848,ENTRANTS!$A$1:$H$1000,5,0),1))</f>
        <v/>
      </c>
      <c r="I848" s="1" t="str">
        <f>IF(D848="","",COUNTIF($H$2:H848,H848))</f>
        <v/>
      </c>
      <c r="J848" s="1" t="str">
        <f>IF(D848="","",VLOOKUP(D848,ENTRANTS!$A$1:$H$1000,4,0))</f>
        <v/>
      </c>
      <c r="K848" s="1" t="str">
        <f>IF(D848="","",COUNTIF($J$2:J848,J848))</f>
        <v/>
      </c>
      <c r="L848" t="str">
        <f>IF(D848="","",VLOOKUP(D848,ENTRANTS!$A$1:$H$1000,6,0))</f>
        <v/>
      </c>
      <c r="M848" s="99" t="str">
        <f t="shared" si="136"/>
        <v/>
      </c>
      <c r="N848" s="38"/>
      <c r="O848" s="5" t="str">
        <f t="shared" si="137"/>
        <v/>
      </c>
      <c r="P848" s="6" t="str">
        <f>IF(D848="","",COUNTIF($O$2:O848,O848))</f>
        <v/>
      </c>
      <c r="Q848" s="7" t="str">
        <f t="shared" si="130"/>
        <v/>
      </c>
      <c r="R848" s="42" t="str">
        <f>IF(AND(P848=4,H848="M",NOT(L848="Unattached")),SUMIF(O$2:O848,O848,I$2:I848),"")</f>
        <v/>
      </c>
      <c r="S848" s="7" t="str">
        <f t="shared" si="131"/>
        <v/>
      </c>
      <c r="T848" s="42" t="str">
        <f>IF(AND(P848=3,H848="F",NOT(L848="Unattached")),SUMIF(O$2:O848,O848,I$2:I848),"")</f>
        <v/>
      </c>
      <c r="U848" s="8" t="str">
        <f t="shared" si="134"/>
        <v/>
      </c>
      <c r="V848" s="8" t="str">
        <f t="shared" si="138"/>
        <v/>
      </c>
      <c r="W848" s="40" t="str">
        <f t="shared" si="135"/>
        <v xml:space="preserve"> </v>
      </c>
      <c r="X848" s="40" t="str">
        <f>IF(H848="M",IF(P848&lt;&gt;4,"",VLOOKUP(CONCATENATE(O848," ",(P848-3)),$W$2:AA848,5,0)),IF(P848&lt;&gt;3,"",VLOOKUP(CONCATENATE(O848," ",(P848-2)),$W$2:AA848,5,0)))</f>
        <v/>
      </c>
      <c r="Y848" s="40" t="str">
        <f>IF(H848="M",IF(P848&lt;&gt;4,"",VLOOKUP(CONCATENATE(O848," ",(P848-2)),$W$2:AA848,5,0)),IF(P848&lt;&gt;3,"",VLOOKUP(CONCATENATE(O848," ",(P848-1)),$W$2:AA848,5,0)))</f>
        <v/>
      </c>
      <c r="Z848" s="40" t="str">
        <f>IF(H848="M",IF(P848&lt;&gt;4,"",VLOOKUP(CONCATENATE(O848," ",(P848-1)),$W$2:AA848,5,0)),IF(P848&lt;&gt;3,"",VLOOKUP(CONCATENATE(O848," ",(P848)),$W$2:AA848,5,0)))</f>
        <v/>
      </c>
      <c r="AA848" s="40" t="str">
        <f t="shared" si="139"/>
        <v/>
      </c>
    </row>
    <row r="849" spans="1:27" x14ac:dyDescent="0.3">
      <c r="A849" s="78" t="str">
        <f t="shared" si="132"/>
        <v/>
      </c>
      <c r="B849" s="78" t="str">
        <f t="shared" si="133"/>
        <v/>
      </c>
      <c r="C849" s="1">
        <v>848</v>
      </c>
      <c r="E849" s="73"/>
      <c r="F849" t="str">
        <f>IF(D849="","",VLOOKUP(D849,ENTRANTS!$A$1:$H$1000,2,0))</f>
        <v/>
      </c>
      <c r="G849" t="str">
        <f>IF(D849="","",VLOOKUP(D849,ENTRANTS!$A$1:$H$1000,3,0))</f>
        <v/>
      </c>
      <c r="H849" s="1" t="str">
        <f>IF(D849="","",LEFT(VLOOKUP(D849,ENTRANTS!$A$1:$H$1000,5,0),1))</f>
        <v/>
      </c>
      <c r="I849" s="1" t="str">
        <f>IF(D849="","",COUNTIF($H$2:H849,H849))</f>
        <v/>
      </c>
      <c r="J849" s="1" t="str">
        <f>IF(D849="","",VLOOKUP(D849,ENTRANTS!$A$1:$H$1000,4,0))</f>
        <v/>
      </c>
      <c r="K849" s="1" t="str">
        <f>IF(D849="","",COUNTIF($J$2:J849,J849))</f>
        <v/>
      </c>
      <c r="L849" t="str">
        <f>IF(D849="","",VLOOKUP(D849,ENTRANTS!$A$1:$H$1000,6,0))</f>
        <v/>
      </c>
      <c r="M849" s="99" t="str">
        <f t="shared" si="136"/>
        <v/>
      </c>
      <c r="N849" s="38"/>
      <c r="O849" s="5" t="str">
        <f t="shared" si="137"/>
        <v/>
      </c>
      <c r="P849" s="6" t="str">
        <f>IF(D849="","",COUNTIF($O$2:O849,O849))</f>
        <v/>
      </c>
      <c r="Q849" s="7" t="str">
        <f t="shared" si="130"/>
        <v/>
      </c>
      <c r="R849" s="42" t="str">
        <f>IF(AND(P849=4,H849="M",NOT(L849="Unattached")),SUMIF(O$2:O849,O849,I$2:I849),"")</f>
        <v/>
      </c>
      <c r="S849" s="7" t="str">
        <f t="shared" si="131"/>
        <v/>
      </c>
      <c r="T849" s="42" t="str">
        <f>IF(AND(P849=3,H849="F",NOT(L849="Unattached")),SUMIF(O$2:O849,O849,I$2:I849),"")</f>
        <v/>
      </c>
      <c r="U849" s="8" t="str">
        <f t="shared" si="134"/>
        <v/>
      </c>
      <c r="V849" s="8" t="str">
        <f t="shared" si="138"/>
        <v/>
      </c>
      <c r="W849" s="40" t="str">
        <f t="shared" si="135"/>
        <v xml:space="preserve"> </v>
      </c>
      <c r="X849" s="40" t="str">
        <f>IF(H849="M",IF(P849&lt;&gt;4,"",VLOOKUP(CONCATENATE(O849," ",(P849-3)),$W$2:AA849,5,0)),IF(P849&lt;&gt;3,"",VLOOKUP(CONCATENATE(O849," ",(P849-2)),$W$2:AA849,5,0)))</f>
        <v/>
      </c>
      <c r="Y849" s="40" t="str">
        <f>IF(H849="M",IF(P849&lt;&gt;4,"",VLOOKUP(CONCATENATE(O849," ",(P849-2)),$W$2:AA849,5,0)),IF(P849&lt;&gt;3,"",VLOOKUP(CONCATENATE(O849," ",(P849-1)),$W$2:AA849,5,0)))</f>
        <v/>
      </c>
      <c r="Z849" s="40" t="str">
        <f>IF(H849="M",IF(P849&lt;&gt;4,"",VLOOKUP(CONCATENATE(O849," ",(P849-1)),$W$2:AA849,5,0)),IF(P849&lt;&gt;3,"",VLOOKUP(CONCATENATE(O849," ",(P849)),$W$2:AA849,5,0)))</f>
        <v/>
      </c>
      <c r="AA849" s="40" t="str">
        <f t="shared" si="139"/>
        <v/>
      </c>
    </row>
    <row r="850" spans="1:27" x14ac:dyDescent="0.3">
      <c r="A850" s="78" t="str">
        <f t="shared" si="132"/>
        <v/>
      </c>
      <c r="B850" s="78" t="str">
        <f t="shared" si="133"/>
        <v/>
      </c>
      <c r="C850" s="1">
        <v>849</v>
      </c>
      <c r="E850" s="73"/>
      <c r="F850" t="str">
        <f>IF(D850="","",VLOOKUP(D850,ENTRANTS!$A$1:$H$1000,2,0))</f>
        <v/>
      </c>
      <c r="G850" t="str">
        <f>IF(D850="","",VLOOKUP(D850,ENTRANTS!$A$1:$H$1000,3,0))</f>
        <v/>
      </c>
      <c r="H850" s="1" t="str">
        <f>IF(D850="","",LEFT(VLOOKUP(D850,ENTRANTS!$A$1:$H$1000,5,0),1))</f>
        <v/>
      </c>
      <c r="I850" s="1" t="str">
        <f>IF(D850="","",COUNTIF($H$2:H850,H850))</f>
        <v/>
      </c>
      <c r="J850" s="1" t="str">
        <f>IF(D850="","",VLOOKUP(D850,ENTRANTS!$A$1:$H$1000,4,0))</f>
        <v/>
      </c>
      <c r="K850" s="1" t="str">
        <f>IF(D850="","",COUNTIF($J$2:J850,J850))</f>
        <v/>
      </c>
      <c r="L850" t="str">
        <f>IF(D850="","",VLOOKUP(D850,ENTRANTS!$A$1:$H$1000,6,0))</f>
        <v/>
      </c>
      <c r="M850" s="99" t="str">
        <f t="shared" si="136"/>
        <v/>
      </c>
      <c r="N850" s="38"/>
      <c r="O850" s="5" t="str">
        <f t="shared" si="137"/>
        <v/>
      </c>
      <c r="P850" s="6" t="str">
        <f>IF(D850="","",COUNTIF($O$2:O850,O850))</f>
        <v/>
      </c>
      <c r="Q850" s="7" t="str">
        <f t="shared" si="130"/>
        <v/>
      </c>
      <c r="R850" s="42" t="str">
        <f>IF(AND(P850=4,H850="M",NOT(L850="Unattached")),SUMIF(O$2:O850,O850,I$2:I850),"")</f>
        <v/>
      </c>
      <c r="S850" s="7" t="str">
        <f t="shared" si="131"/>
        <v/>
      </c>
      <c r="T850" s="42" t="str">
        <f>IF(AND(P850=3,H850="F",NOT(L850="Unattached")),SUMIF(O$2:O850,O850,I$2:I850),"")</f>
        <v/>
      </c>
      <c r="U850" s="8" t="str">
        <f t="shared" si="134"/>
        <v/>
      </c>
      <c r="V850" s="8" t="str">
        <f t="shared" si="138"/>
        <v/>
      </c>
      <c r="W850" s="40" t="str">
        <f t="shared" si="135"/>
        <v xml:space="preserve"> </v>
      </c>
      <c r="X850" s="40" t="str">
        <f>IF(H850="M",IF(P850&lt;&gt;4,"",VLOOKUP(CONCATENATE(O850," ",(P850-3)),$W$2:AA850,5,0)),IF(P850&lt;&gt;3,"",VLOOKUP(CONCATENATE(O850," ",(P850-2)),$W$2:AA850,5,0)))</f>
        <v/>
      </c>
      <c r="Y850" s="40" t="str">
        <f>IF(H850="M",IF(P850&lt;&gt;4,"",VLOOKUP(CONCATENATE(O850," ",(P850-2)),$W$2:AA850,5,0)),IF(P850&lt;&gt;3,"",VLOOKUP(CONCATENATE(O850," ",(P850-1)),$W$2:AA850,5,0)))</f>
        <v/>
      </c>
      <c r="Z850" s="40" t="str">
        <f>IF(H850="M",IF(P850&lt;&gt;4,"",VLOOKUP(CONCATENATE(O850," ",(P850-1)),$W$2:AA850,5,0)),IF(P850&lt;&gt;3,"",VLOOKUP(CONCATENATE(O850," ",(P850)),$W$2:AA850,5,0)))</f>
        <v/>
      </c>
      <c r="AA850" s="40" t="str">
        <f t="shared" si="139"/>
        <v/>
      </c>
    </row>
    <row r="851" spans="1:27" x14ac:dyDescent="0.3">
      <c r="A851" s="78" t="str">
        <f t="shared" si="132"/>
        <v/>
      </c>
      <c r="B851" s="78" t="str">
        <f t="shared" si="133"/>
        <v/>
      </c>
      <c r="C851" s="1">
        <v>850</v>
      </c>
      <c r="E851" s="73"/>
      <c r="F851" t="str">
        <f>IF(D851="","",VLOOKUP(D851,ENTRANTS!$A$1:$H$1000,2,0))</f>
        <v/>
      </c>
      <c r="G851" t="str">
        <f>IF(D851="","",VLOOKUP(D851,ENTRANTS!$A$1:$H$1000,3,0))</f>
        <v/>
      </c>
      <c r="H851" s="1" t="str">
        <f>IF(D851="","",LEFT(VLOOKUP(D851,ENTRANTS!$A$1:$H$1000,5,0),1))</f>
        <v/>
      </c>
      <c r="I851" s="1" t="str">
        <f>IF(D851="","",COUNTIF($H$2:H851,H851))</f>
        <v/>
      </c>
      <c r="J851" s="1" t="str">
        <f>IF(D851="","",VLOOKUP(D851,ENTRANTS!$A$1:$H$1000,4,0))</f>
        <v/>
      </c>
      <c r="K851" s="1" t="str">
        <f>IF(D851="","",COUNTIF($J$2:J851,J851))</f>
        <v/>
      </c>
      <c r="L851" t="str">
        <f>IF(D851="","",VLOOKUP(D851,ENTRANTS!$A$1:$H$1000,6,0))</f>
        <v/>
      </c>
      <c r="M851" s="99" t="str">
        <f t="shared" si="136"/>
        <v/>
      </c>
      <c r="N851" s="38"/>
      <c r="O851" s="5" t="str">
        <f t="shared" si="137"/>
        <v/>
      </c>
      <c r="P851" s="6" t="str">
        <f>IF(D851="","",COUNTIF($O$2:O851,O851))</f>
        <v/>
      </c>
      <c r="Q851" s="7" t="str">
        <f t="shared" si="130"/>
        <v/>
      </c>
      <c r="R851" s="42" t="str">
        <f>IF(AND(P851=4,H851="M",NOT(L851="Unattached")),SUMIF(O$2:O851,O851,I$2:I851),"")</f>
        <v/>
      </c>
      <c r="S851" s="7" t="str">
        <f t="shared" si="131"/>
        <v/>
      </c>
      <c r="T851" s="42" t="str">
        <f>IF(AND(P851=3,H851="F",NOT(L851="Unattached")),SUMIF(O$2:O851,O851,I$2:I851),"")</f>
        <v/>
      </c>
      <c r="U851" s="8" t="str">
        <f t="shared" si="134"/>
        <v/>
      </c>
      <c r="V851" s="8" t="str">
        <f t="shared" si="138"/>
        <v/>
      </c>
      <c r="W851" s="40" t="str">
        <f t="shared" si="135"/>
        <v xml:space="preserve"> </v>
      </c>
      <c r="X851" s="40" t="str">
        <f>IF(H851="M",IF(P851&lt;&gt;4,"",VLOOKUP(CONCATENATE(O851," ",(P851-3)),$W$2:AA851,5,0)),IF(P851&lt;&gt;3,"",VLOOKUP(CONCATENATE(O851," ",(P851-2)),$W$2:AA851,5,0)))</f>
        <v/>
      </c>
      <c r="Y851" s="40" t="str">
        <f>IF(H851="M",IF(P851&lt;&gt;4,"",VLOOKUP(CONCATENATE(O851," ",(P851-2)),$W$2:AA851,5,0)),IF(P851&lt;&gt;3,"",VLOOKUP(CONCATENATE(O851," ",(P851-1)),$W$2:AA851,5,0)))</f>
        <v/>
      </c>
      <c r="Z851" s="40" t="str">
        <f>IF(H851="M",IF(P851&lt;&gt;4,"",VLOOKUP(CONCATENATE(O851," ",(P851-1)),$W$2:AA851,5,0)),IF(P851&lt;&gt;3,"",VLOOKUP(CONCATENATE(O851," ",(P851)),$W$2:AA851,5,0)))</f>
        <v/>
      </c>
      <c r="AA851" s="40" t="str">
        <f t="shared" si="139"/>
        <v/>
      </c>
    </row>
    <row r="852" spans="1:27" x14ac:dyDescent="0.3">
      <c r="A852" s="78" t="str">
        <f t="shared" si="132"/>
        <v/>
      </c>
      <c r="B852" s="78" t="str">
        <f t="shared" si="133"/>
        <v/>
      </c>
      <c r="C852" s="1">
        <v>851</v>
      </c>
      <c r="E852" s="73"/>
      <c r="F852" t="str">
        <f>IF(D852="","",VLOOKUP(D852,ENTRANTS!$A$1:$H$1000,2,0))</f>
        <v/>
      </c>
      <c r="G852" t="str">
        <f>IF(D852="","",VLOOKUP(D852,ENTRANTS!$A$1:$H$1000,3,0))</f>
        <v/>
      </c>
      <c r="H852" s="1" t="str">
        <f>IF(D852="","",LEFT(VLOOKUP(D852,ENTRANTS!$A$1:$H$1000,5,0),1))</f>
        <v/>
      </c>
      <c r="I852" s="1" t="str">
        <f>IF(D852="","",COUNTIF($H$2:H852,H852))</f>
        <v/>
      </c>
      <c r="J852" s="1" t="str">
        <f>IF(D852="","",VLOOKUP(D852,ENTRANTS!$A$1:$H$1000,4,0))</f>
        <v/>
      </c>
      <c r="K852" s="1" t="str">
        <f>IF(D852="","",COUNTIF($J$2:J852,J852))</f>
        <v/>
      </c>
      <c r="L852" t="str">
        <f>IF(D852="","",VLOOKUP(D852,ENTRANTS!$A$1:$H$1000,6,0))</f>
        <v/>
      </c>
      <c r="M852" s="99" t="str">
        <f t="shared" si="136"/>
        <v/>
      </c>
      <c r="N852" s="38"/>
      <c r="O852" s="5" t="str">
        <f t="shared" si="137"/>
        <v/>
      </c>
      <c r="P852" s="6" t="str">
        <f>IF(D852="","",COUNTIF($O$2:O852,O852))</f>
        <v/>
      </c>
      <c r="Q852" s="7" t="str">
        <f t="shared" si="130"/>
        <v/>
      </c>
      <c r="R852" s="42" t="str">
        <f>IF(AND(P852=4,H852="M",NOT(L852="Unattached")),SUMIF(O$2:O852,O852,I$2:I852),"")</f>
        <v/>
      </c>
      <c r="S852" s="7" t="str">
        <f t="shared" si="131"/>
        <v/>
      </c>
      <c r="T852" s="42" t="str">
        <f>IF(AND(P852=3,H852="F",NOT(L852="Unattached")),SUMIF(O$2:O852,O852,I$2:I852),"")</f>
        <v/>
      </c>
      <c r="U852" s="8" t="str">
        <f t="shared" si="134"/>
        <v/>
      </c>
      <c r="V852" s="8" t="str">
        <f t="shared" si="138"/>
        <v/>
      </c>
      <c r="W852" s="40" t="str">
        <f t="shared" si="135"/>
        <v xml:space="preserve"> </v>
      </c>
      <c r="X852" s="40" t="str">
        <f>IF(H852="M",IF(P852&lt;&gt;4,"",VLOOKUP(CONCATENATE(O852," ",(P852-3)),$W$2:AA852,5,0)),IF(P852&lt;&gt;3,"",VLOOKUP(CONCATENATE(O852," ",(P852-2)),$W$2:AA852,5,0)))</f>
        <v/>
      </c>
      <c r="Y852" s="40" t="str">
        <f>IF(H852="M",IF(P852&lt;&gt;4,"",VLOOKUP(CONCATENATE(O852," ",(P852-2)),$W$2:AA852,5,0)),IF(P852&lt;&gt;3,"",VLOOKUP(CONCATENATE(O852," ",(P852-1)),$W$2:AA852,5,0)))</f>
        <v/>
      </c>
      <c r="Z852" s="40" t="str">
        <f>IF(H852="M",IF(P852&lt;&gt;4,"",VLOOKUP(CONCATENATE(O852," ",(P852-1)),$W$2:AA852,5,0)),IF(P852&lt;&gt;3,"",VLOOKUP(CONCATENATE(O852," ",(P852)),$W$2:AA852,5,0)))</f>
        <v/>
      </c>
      <c r="AA852" s="40" t="str">
        <f t="shared" si="139"/>
        <v/>
      </c>
    </row>
    <row r="853" spans="1:27" x14ac:dyDescent="0.3">
      <c r="A853" s="78" t="str">
        <f t="shared" si="132"/>
        <v/>
      </c>
      <c r="B853" s="78" t="str">
        <f t="shared" si="133"/>
        <v/>
      </c>
      <c r="C853" s="1">
        <v>852</v>
      </c>
      <c r="E853" s="73"/>
      <c r="F853" t="str">
        <f>IF(D853="","",VLOOKUP(D853,ENTRANTS!$A$1:$H$1000,2,0))</f>
        <v/>
      </c>
      <c r="G853" t="str">
        <f>IF(D853="","",VLOOKUP(D853,ENTRANTS!$A$1:$H$1000,3,0))</f>
        <v/>
      </c>
      <c r="H853" s="1" t="str">
        <f>IF(D853="","",LEFT(VLOOKUP(D853,ENTRANTS!$A$1:$H$1000,5,0),1))</f>
        <v/>
      </c>
      <c r="I853" s="1" t="str">
        <f>IF(D853="","",COUNTIF($H$2:H853,H853))</f>
        <v/>
      </c>
      <c r="J853" s="1" t="str">
        <f>IF(D853="","",VLOOKUP(D853,ENTRANTS!$A$1:$H$1000,4,0))</f>
        <v/>
      </c>
      <c r="K853" s="1" t="str">
        <f>IF(D853="","",COUNTIF($J$2:J853,J853))</f>
        <v/>
      </c>
      <c r="L853" t="str">
        <f>IF(D853="","",VLOOKUP(D853,ENTRANTS!$A$1:$H$1000,6,0))</f>
        <v/>
      </c>
      <c r="M853" s="99" t="str">
        <f t="shared" si="136"/>
        <v/>
      </c>
      <c r="N853" s="38"/>
      <c r="O853" s="5" t="str">
        <f t="shared" si="137"/>
        <v/>
      </c>
      <c r="P853" s="6" t="str">
        <f>IF(D853="","",COUNTIF($O$2:O853,O853))</f>
        <v/>
      </c>
      <c r="Q853" s="7" t="str">
        <f t="shared" si="130"/>
        <v/>
      </c>
      <c r="R853" s="42" t="str">
        <f>IF(AND(P853=4,H853="M",NOT(L853="Unattached")),SUMIF(O$2:O853,O853,I$2:I853),"")</f>
        <v/>
      </c>
      <c r="S853" s="7" t="str">
        <f t="shared" si="131"/>
        <v/>
      </c>
      <c r="T853" s="42" t="str">
        <f>IF(AND(P853=3,H853="F",NOT(L853="Unattached")),SUMIF(O$2:O853,O853,I$2:I853),"")</f>
        <v/>
      </c>
      <c r="U853" s="8" t="str">
        <f t="shared" si="134"/>
        <v/>
      </c>
      <c r="V853" s="8" t="str">
        <f t="shared" si="138"/>
        <v/>
      </c>
      <c r="W853" s="40" t="str">
        <f t="shared" si="135"/>
        <v xml:space="preserve"> </v>
      </c>
      <c r="X853" s="40" t="str">
        <f>IF(H853="M",IF(P853&lt;&gt;4,"",VLOOKUP(CONCATENATE(O853," ",(P853-3)),$W$2:AA853,5,0)),IF(P853&lt;&gt;3,"",VLOOKUP(CONCATENATE(O853," ",(P853-2)),$W$2:AA853,5,0)))</f>
        <v/>
      </c>
      <c r="Y853" s="40" t="str">
        <f>IF(H853="M",IF(P853&lt;&gt;4,"",VLOOKUP(CONCATENATE(O853," ",(P853-2)),$W$2:AA853,5,0)),IF(P853&lt;&gt;3,"",VLOOKUP(CONCATENATE(O853," ",(P853-1)),$W$2:AA853,5,0)))</f>
        <v/>
      </c>
      <c r="Z853" s="40" t="str">
        <f>IF(H853="M",IF(P853&lt;&gt;4,"",VLOOKUP(CONCATENATE(O853," ",(P853-1)),$W$2:AA853,5,0)),IF(P853&lt;&gt;3,"",VLOOKUP(CONCATENATE(O853," ",(P853)),$W$2:AA853,5,0)))</f>
        <v/>
      </c>
      <c r="AA853" s="40" t="str">
        <f t="shared" si="139"/>
        <v/>
      </c>
    </row>
    <row r="854" spans="1:27" x14ac:dyDescent="0.3">
      <c r="A854" s="78" t="str">
        <f t="shared" si="132"/>
        <v/>
      </c>
      <c r="B854" s="78" t="str">
        <f t="shared" si="133"/>
        <v/>
      </c>
      <c r="C854" s="1">
        <v>853</v>
      </c>
      <c r="E854" s="73"/>
      <c r="F854" t="str">
        <f>IF(D854="","",VLOOKUP(D854,ENTRANTS!$A$1:$H$1000,2,0))</f>
        <v/>
      </c>
      <c r="G854" t="str">
        <f>IF(D854="","",VLOOKUP(D854,ENTRANTS!$A$1:$H$1000,3,0))</f>
        <v/>
      </c>
      <c r="H854" s="1" t="str">
        <f>IF(D854="","",LEFT(VLOOKUP(D854,ENTRANTS!$A$1:$H$1000,5,0),1))</f>
        <v/>
      </c>
      <c r="I854" s="1" t="str">
        <f>IF(D854="","",COUNTIF($H$2:H854,H854))</f>
        <v/>
      </c>
      <c r="J854" s="1" t="str">
        <f>IF(D854="","",VLOOKUP(D854,ENTRANTS!$A$1:$H$1000,4,0))</f>
        <v/>
      </c>
      <c r="K854" s="1" t="str">
        <f>IF(D854="","",COUNTIF($J$2:J854,J854))</f>
        <v/>
      </c>
      <c r="L854" t="str">
        <f>IF(D854="","",VLOOKUP(D854,ENTRANTS!$A$1:$H$1000,6,0))</f>
        <v/>
      </c>
      <c r="M854" s="99" t="str">
        <f t="shared" si="136"/>
        <v/>
      </c>
      <c r="N854" s="38"/>
      <c r="O854" s="5" t="str">
        <f t="shared" si="137"/>
        <v/>
      </c>
      <c r="P854" s="6" t="str">
        <f>IF(D854="","",COUNTIF($O$2:O854,O854))</f>
        <v/>
      </c>
      <c r="Q854" s="7" t="str">
        <f t="shared" ref="Q854:Q917" si="140">IF(R854="","",RANK(R854,$R$2:$R$1000,1))</f>
        <v/>
      </c>
      <c r="R854" s="42" t="str">
        <f>IF(AND(P854=4,H854="M",NOT(L854="Unattached")),SUMIF(O$2:O854,O854,I$2:I854),"")</f>
        <v/>
      </c>
      <c r="S854" s="7" t="str">
        <f t="shared" ref="S854:S917" si="141">IF(T854="","",RANK(T854,$T$2:$T$1000,1))</f>
        <v/>
      </c>
      <c r="T854" s="42" t="str">
        <f>IF(AND(P854=3,H854="F",NOT(L854="Unattached")),SUMIF(O$2:O854,O854,I$2:I854),"")</f>
        <v/>
      </c>
      <c r="U854" s="8" t="str">
        <f t="shared" si="134"/>
        <v/>
      </c>
      <c r="V854" s="8" t="str">
        <f t="shared" si="138"/>
        <v/>
      </c>
      <c r="W854" s="40" t="str">
        <f t="shared" si="135"/>
        <v xml:space="preserve"> </v>
      </c>
      <c r="X854" s="40" t="str">
        <f>IF(H854="M",IF(P854&lt;&gt;4,"",VLOOKUP(CONCATENATE(O854," ",(P854-3)),$W$2:AA854,5,0)),IF(P854&lt;&gt;3,"",VLOOKUP(CONCATENATE(O854," ",(P854-2)),$W$2:AA854,5,0)))</f>
        <v/>
      </c>
      <c r="Y854" s="40" t="str">
        <f>IF(H854="M",IF(P854&lt;&gt;4,"",VLOOKUP(CONCATENATE(O854," ",(P854-2)),$W$2:AA854,5,0)),IF(P854&lt;&gt;3,"",VLOOKUP(CONCATENATE(O854," ",(P854-1)),$W$2:AA854,5,0)))</f>
        <v/>
      </c>
      <c r="Z854" s="40" t="str">
        <f>IF(H854="M",IF(P854&lt;&gt;4,"",VLOOKUP(CONCATENATE(O854," ",(P854-1)),$W$2:AA854,5,0)),IF(P854&lt;&gt;3,"",VLOOKUP(CONCATENATE(O854," ",(P854)),$W$2:AA854,5,0)))</f>
        <v/>
      </c>
      <c r="AA854" s="40" t="str">
        <f t="shared" si="139"/>
        <v/>
      </c>
    </row>
    <row r="855" spans="1:27" x14ac:dyDescent="0.3">
      <c r="A855" s="78" t="str">
        <f t="shared" si="132"/>
        <v/>
      </c>
      <c r="B855" s="78" t="str">
        <f t="shared" si="133"/>
        <v/>
      </c>
      <c r="C855" s="1">
        <v>854</v>
      </c>
      <c r="E855" s="73"/>
      <c r="F855" t="str">
        <f>IF(D855="","",VLOOKUP(D855,ENTRANTS!$A$1:$H$1000,2,0))</f>
        <v/>
      </c>
      <c r="G855" t="str">
        <f>IF(D855="","",VLOOKUP(D855,ENTRANTS!$A$1:$H$1000,3,0))</f>
        <v/>
      </c>
      <c r="H855" s="1" t="str">
        <f>IF(D855="","",LEFT(VLOOKUP(D855,ENTRANTS!$A$1:$H$1000,5,0),1))</f>
        <v/>
      </c>
      <c r="I855" s="1" t="str">
        <f>IF(D855="","",COUNTIF($H$2:H855,H855))</f>
        <v/>
      </c>
      <c r="J855" s="1" t="str">
        <f>IF(D855="","",VLOOKUP(D855,ENTRANTS!$A$1:$H$1000,4,0))</f>
        <v/>
      </c>
      <c r="K855" s="1" t="str">
        <f>IF(D855="","",COUNTIF($J$2:J855,J855))</f>
        <v/>
      </c>
      <c r="L855" t="str">
        <f>IF(D855="","",VLOOKUP(D855,ENTRANTS!$A$1:$H$1000,6,0))</f>
        <v/>
      </c>
      <c r="M855" s="99" t="str">
        <f t="shared" si="136"/>
        <v/>
      </c>
      <c r="N855" s="38"/>
      <c r="O855" s="5" t="str">
        <f t="shared" si="137"/>
        <v/>
      </c>
      <c r="P855" s="6" t="str">
        <f>IF(D855="","",COUNTIF($O$2:O855,O855))</f>
        <v/>
      </c>
      <c r="Q855" s="7" t="str">
        <f t="shared" si="140"/>
        <v/>
      </c>
      <c r="R855" s="42" t="str">
        <f>IF(AND(P855=4,H855="M",NOT(L855="Unattached")),SUMIF(O$2:O855,O855,I$2:I855),"")</f>
        <v/>
      </c>
      <c r="S855" s="7" t="str">
        <f t="shared" si="141"/>
        <v/>
      </c>
      <c r="T855" s="42" t="str">
        <f>IF(AND(P855=3,H855="F",NOT(L855="Unattached")),SUMIF(O$2:O855,O855,I$2:I855),"")</f>
        <v/>
      </c>
      <c r="U855" s="8" t="str">
        <f t="shared" si="134"/>
        <v/>
      </c>
      <c r="V855" s="8" t="str">
        <f t="shared" si="138"/>
        <v/>
      </c>
      <c r="W855" s="40" t="str">
        <f t="shared" si="135"/>
        <v xml:space="preserve"> </v>
      </c>
      <c r="X855" s="40" t="str">
        <f>IF(H855="M",IF(P855&lt;&gt;4,"",VLOOKUP(CONCATENATE(O855," ",(P855-3)),$W$2:AA855,5,0)),IF(P855&lt;&gt;3,"",VLOOKUP(CONCATENATE(O855," ",(P855-2)),$W$2:AA855,5,0)))</f>
        <v/>
      </c>
      <c r="Y855" s="40" t="str">
        <f>IF(H855="M",IF(P855&lt;&gt;4,"",VLOOKUP(CONCATENATE(O855," ",(P855-2)),$W$2:AA855,5,0)),IF(P855&lt;&gt;3,"",VLOOKUP(CONCATENATE(O855," ",(P855-1)),$W$2:AA855,5,0)))</f>
        <v/>
      </c>
      <c r="Z855" s="40" t="str">
        <f>IF(H855="M",IF(P855&lt;&gt;4,"",VLOOKUP(CONCATENATE(O855," ",(P855-1)),$W$2:AA855,5,0)),IF(P855&lt;&gt;3,"",VLOOKUP(CONCATENATE(O855," ",(P855)),$W$2:AA855,5,0)))</f>
        <v/>
      </c>
      <c r="AA855" s="40" t="str">
        <f t="shared" si="139"/>
        <v/>
      </c>
    </row>
    <row r="856" spans="1:27" x14ac:dyDescent="0.3">
      <c r="A856" s="78" t="str">
        <f t="shared" si="132"/>
        <v/>
      </c>
      <c r="B856" s="78" t="str">
        <f t="shared" si="133"/>
        <v/>
      </c>
      <c r="C856" s="1">
        <v>855</v>
      </c>
      <c r="E856" s="73"/>
      <c r="F856" t="str">
        <f>IF(D856="","",VLOOKUP(D856,ENTRANTS!$A$1:$H$1000,2,0))</f>
        <v/>
      </c>
      <c r="G856" t="str">
        <f>IF(D856="","",VLOOKUP(D856,ENTRANTS!$A$1:$H$1000,3,0))</f>
        <v/>
      </c>
      <c r="H856" s="1" t="str">
        <f>IF(D856="","",LEFT(VLOOKUP(D856,ENTRANTS!$A$1:$H$1000,5,0),1))</f>
        <v/>
      </c>
      <c r="I856" s="1" t="str">
        <f>IF(D856="","",COUNTIF($H$2:H856,H856))</f>
        <v/>
      </c>
      <c r="J856" s="1" t="str">
        <f>IF(D856="","",VLOOKUP(D856,ENTRANTS!$A$1:$H$1000,4,0))</f>
        <v/>
      </c>
      <c r="K856" s="1" t="str">
        <f>IF(D856="","",COUNTIF($J$2:J856,J856))</f>
        <v/>
      </c>
      <c r="L856" t="str">
        <f>IF(D856="","",VLOOKUP(D856,ENTRANTS!$A$1:$H$1000,6,0))</f>
        <v/>
      </c>
      <c r="M856" s="99" t="str">
        <f t="shared" si="136"/>
        <v/>
      </c>
      <c r="N856" s="38"/>
      <c r="O856" s="5" t="str">
        <f t="shared" si="137"/>
        <v/>
      </c>
      <c r="P856" s="6" t="str">
        <f>IF(D856="","",COUNTIF($O$2:O856,O856))</f>
        <v/>
      </c>
      <c r="Q856" s="7" t="str">
        <f t="shared" si="140"/>
        <v/>
      </c>
      <c r="R856" s="42" t="str">
        <f>IF(AND(P856=4,H856="M",NOT(L856="Unattached")),SUMIF(O$2:O856,O856,I$2:I856),"")</f>
        <v/>
      </c>
      <c r="S856" s="7" t="str">
        <f t="shared" si="141"/>
        <v/>
      </c>
      <c r="T856" s="42" t="str">
        <f>IF(AND(P856=3,H856="F",NOT(L856="Unattached")),SUMIF(O$2:O856,O856,I$2:I856),"")</f>
        <v/>
      </c>
      <c r="U856" s="8" t="str">
        <f t="shared" si="134"/>
        <v/>
      </c>
      <c r="V856" s="8" t="str">
        <f t="shared" si="138"/>
        <v/>
      </c>
      <c r="W856" s="40" t="str">
        <f t="shared" si="135"/>
        <v xml:space="preserve"> </v>
      </c>
      <c r="X856" s="40" t="str">
        <f>IF(H856="M",IF(P856&lt;&gt;4,"",VLOOKUP(CONCATENATE(O856," ",(P856-3)),$W$2:AA856,5,0)),IF(P856&lt;&gt;3,"",VLOOKUP(CONCATENATE(O856," ",(P856-2)),$W$2:AA856,5,0)))</f>
        <v/>
      </c>
      <c r="Y856" s="40" t="str">
        <f>IF(H856="M",IF(P856&lt;&gt;4,"",VLOOKUP(CONCATENATE(O856," ",(P856-2)),$W$2:AA856,5,0)),IF(P856&lt;&gt;3,"",VLOOKUP(CONCATENATE(O856," ",(P856-1)),$W$2:AA856,5,0)))</f>
        <v/>
      </c>
      <c r="Z856" s="40" t="str">
        <f>IF(H856="M",IF(P856&lt;&gt;4,"",VLOOKUP(CONCATENATE(O856," ",(P856-1)),$W$2:AA856,5,0)),IF(P856&lt;&gt;3,"",VLOOKUP(CONCATENATE(O856," ",(P856)),$W$2:AA856,5,0)))</f>
        <v/>
      </c>
      <c r="AA856" s="40" t="str">
        <f t="shared" si="139"/>
        <v/>
      </c>
    </row>
    <row r="857" spans="1:27" x14ac:dyDescent="0.3">
      <c r="A857" s="78" t="str">
        <f t="shared" si="132"/>
        <v/>
      </c>
      <c r="B857" s="78" t="str">
        <f t="shared" si="133"/>
        <v/>
      </c>
      <c r="C857" s="1">
        <v>856</v>
      </c>
      <c r="E857" s="73"/>
      <c r="F857" t="str">
        <f>IF(D857="","",VLOOKUP(D857,ENTRANTS!$A$1:$H$1000,2,0))</f>
        <v/>
      </c>
      <c r="G857" t="str">
        <f>IF(D857="","",VLOOKUP(D857,ENTRANTS!$A$1:$H$1000,3,0))</f>
        <v/>
      </c>
      <c r="H857" s="1" t="str">
        <f>IF(D857="","",LEFT(VLOOKUP(D857,ENTRANTS!$A$1:$H$1000,5,0),1))</f>
        <v/>
      </c>
      <c r="I857" s="1" t="str">
        <f>IF(D857="","",COUNTIF($H$2:H857,H857))</f>
        <v/>
      </c>
      <c r="J857" s="1" t="str">
        <f>IF(D857="","",VLOOKUP(D857,ENTRANTS!$A$1:$H$1000,4,0))</f>
        <v/>
      </c>
      <c r="K857" s="1" t="str">
        <f>IF(D857="","",COUNTIF($J$2:J857,J857))</f>
        <v/>
      </c>
      <c r="L857" t="str">
        <f>IF(D857="","",VLOOKUP(D857,ENTRANTS!$A$1:$H$1000,6,0))</f>
        <v/>
      </c>
      <c r="M857" s="99" t="str">
        <f t="shared" si="136"/>
        <v/>
      </c>
      <c r="N857" s="38"/>
      <c r="O857" s="5" t="str">
        <f t="shared" si="137"/>
        <v/>
      </c>
      <c r="P857" s="6" t="str">
        <f>IF(D857="","",COUNTIF($O$2:O857,O857))</f>
        <v/>
      </c>
      <c r="Q857" s="7" t="str">
        <f t="shared" si="140"/>
        <v/>
      </c>
      <c r="R857" s="42" t="str">
        <f>IF(AND(P857=4,H857="M",NOT(L857="Unattached")),SUMIF(O$2:O857,O857,I$2:I857),"")</f>
        <v/>
      </c>
      <c r="S857" s="7" t="str">
        <f t="shared" si="141"/>
        <v/>
      </c>
      <c r="T857" s="42" t="str">
        <f>IF(AND(P857=3,H857="F",NOT(L857="Unattached")),SUMIF(O$2:O857,O857,I$2:I857),"")</f>
        <v/>
      </c>
      <c r="U857" s="8" t="str">
        <f t="shared" si="134"/>
        <v/>
      </c>
      <c r="V857" s="8" t="str">
        <f t="shared" si="138"/>
        <v/>
      </c>
      <c r="W857" s="40" t="str">
        <f t="shared" si="135"/>
        <v xml:space="preserve"> </v>
      </c>
      <c r="X857" s="40" t="str">
        <f>IF(H857="M",IF(P857&lt;&gt;4,"",VLOOKUP(CONCATENATE(O857," ",(P857-3)),$W$2:AA857,5,0)),IF(P857&lt;&gt;3,"",VLOOKUP(CONCATENATE(O857," ",(P857-2)),$W$2:AA857,5,0)))</f>
        <v/>
      </c>
      <c r="Y857" s="40" t="str">
        <f>IF(H857="M",IF(P857&lt;&gt;4,"",VLOOKUP(CONCATENATE(O857," ",(P857-2)),$W$2:AA857,5,0)),IF(P857&lt;&gt;3,"",VLOOKUP(CONCATENATE(O857," ",(P857-1)),$W$2:AA857,5,0)))</f>
        <v/>
      </c>
      <c r="Z857" s="40" t="str">
        <f>IF(H857="M",IF(P857&lt;&gt;4,"",VLOOKUP(CONCATENATE(O857," ",(P857-1)),$W$2:AA857,5,0)),IF(P857&lt;&gt;3,"",VLOOKUP(CONCATENATE(O857," ",(P857)),$W$2:AA857,5,0)))</f>
        <v/>
      </c>
      <c r="AA857" s="40" t="str">
        <f t="shared" si="139"/>
        <v/>
      </c>
    </row>
    <row r="858" spans="1:27" x14ac:dyDescent="0.3">
      <c r="A858" s="78" t="str">
        <f t="shared" si="132"/>
        <v/>
      </c>
      <c r="B858" s="78" t="str">
        <f t="shared" si="133"/>
        <v/>
      </c>
      <c r="C858" s="1">
        <v>857</v>
      </c>
      <c r="E858" s="73"/>
      <c r="F858" t="str">
        <f>IF(D858="","",VLOOKUP(D858,ENTRANTS!$A$1:$H$1000,2,0))</f>
        <v/>
      </c>
      <c r="G858" t="str">
        <f>IF(D858="","",VLOOKUP(D858,ENTRANTS!$A$1:$H$1000,3,0))</f>
        <v/>
      </c>
      <c r="H858" s="1" t="str">
        <f>IF(D858="","",LEFT(VLOOKUP(D858,ENTRANTS!$A$1:$H$1000,5,0),1))</f>
        <v/>
      </c>
      <c r="I858" s="1" t="str">
        <f>IF(D858="","",COUNTIF($H$2:H858,H858))</f>
        <v/>
      </c>
      <c r="J858" s="1" t="str">
        <f>IF(D858="","",VLOOKUP(D858,ENTRANTS!$A$1:$H$1000,4,0))</f>
        <v/>
      </c>
      <c r="K858" s="1" t="str">
        <f>IF(D858="","",COUNTIF($J$2:J858,J858))</f>
        <v/>
      </c>
      <c r="L858" t="str">
        <f>IF(D858="","",VLOOKUP(D858,ENTRANTS!$A$1:$H$1000,6,0))</f>
        <v/>
      </c>
      <c r="M858" s="99" t="str">
        <f t="shared" si="136"/>
        <v/>
      </c>
      <c r="N858" s="38"/>
      <c r="O858" s="5" t="str">
        <f t="shared" si="137"/>
        <v/>
      </c>
      <c r="P858" s="6" t="str">
        <f>IF(D858="","",COUNTIF($O$2:O858,O858))</f>
        <v/>
      </c>
      <c r="Q858" s="7" t="str">
        <f t="shared" si="140"/>
        <v/>
      </c>
      <c r="R858" s="42" t="str">
        <f>IF(AND(P858=4,H858="M",NOT(L858="Unattached")),SUMIF(O$2:O858,O858,I$2:I858),"")</f>
        <v/>
      </c>
      <c r="S858" s="7" t="str">
        <f t="shared" si="141"/>
        <v/>
      </c>
      <c r="T858" s="42" t="str">
        <f>IF(AND(P858=3,H858="F",NOT(L858="Unattached")),SUMIF(O$2:O858,O858,I$2:I858),"")</f>
        <v/>
      </c>
      <c r="U858" s="8" t="str">
        <f t="shared" si="134"/>
        <v/>
      </c>
      <c r="V858" s="8" t="str">
        <f t="shared" si="138"/>
        <v/>
      </c>
      <c r="W858" s="40" t="str">
        <f t="shared" si="135"/>
        <v xml:space="preserve"> </v>
      </c>
      <c r="X858" s="40" t="str">
        <f>IF(H858="M",IF(P858&lt;&gt;4,"",VLOOKUP(CONCATENATE(O858," ",(P858-3)),$W$2:AA858,5,0)),IF(P858&lt;&gt;3,"",VLOOKUP(CONCATENATE(O858," ",(P858-2)),$W$2:AA858,5,0)))</f>
        <v/>
      </c>
      <c r="Y858" s="40" t="str">
        <f>IF(H858="M",IF(P858&lt;&gt;4,"",VLOOKUP(CONCATENATE(O858," ",(P858-2)),$W$2:AA858,5,0)),IF(P858&lt;&gt;3,"",VLOOKUP(CONCATENATE(O858," ",(P858-1)),$W$2:AA858,5,0)))</f>
        <v/>
      </c>
      <c r="Z858" s="40" t="str">
        <f>IF(H858="M",IF(P858&lt;&gt;4,"",VLOOKUP(CONCATENATE(O858," ",(P858-1)),$W$2:AA858,5,0)),IF(P858&lt;&gt;3,"",VLOOKUP(CONCATENATE(O858," ",(P858)),$W$2:AA858,5,0)))</f>
        <v/>
      </c>
      <c r="AA858" s="40" t="str">
        <f t="shared" si="139"/>
        <v/>
      </c>
    </row>
    <row r="859" spans="1:27" x14ac:dyDescent="0.3">
      <c r="A859" s="78" t="str">
        <f t="shared" si="132"/>
        <v/>
      </c>
      <c r="B859" s="78" t="str">
        <f t="shared" si="133"/>
        <v/>
      </c>
      <c r="C859" s="1">
        <v>858</v>
      </c>
      <c r="E859" s="73"/>
      <c r="F859" t="str">
        <f>IF(D859="","",VLOOKUP(D859,ENTRANTS!$A$1:$H$1000,2,0))</f>
        <v/>
      </c>
      <c r="G859" t="str">
        <f>IF(D859="","",VLOOKUP(D859,ENTRANTS!$A$1:$H$1000,3,0))</f>
        <v/>
      </c>
      <c r="H859" s="1" t="str">
        <f>IF(D859="","",LEFT(VLOOKUP(D859,ENTRANTS!$A$1:$H$1000,5,0),1))</f>
        <v/>
      </c>
      <c r="I859" s="1" t="str">
        <f>IF(D859="","",COUNTIF($H$2:H859,H859))</f>
        <v/>
      </c>
      <c r="J859" s="1" t="str">
        <f>IF(D859="","",VLOOKUP(D859,ENTRANTS!$A$1:$H$1000,4,0))</f>
        <v/>
      </c>
      <c r="K859" s="1" t="str">
        <f>IF(D859="","",COUNTIF($J$2:J859,J859))</f>
        <v/>
      </c>
      <c r="L859" t="str">
        <f>IF(D859="","",VLOOKUP(D859,ENTRANTS!$A$1:$H$1000,6,0))</f>
        <v/>
      </c>
      <c r="M859" s="99" t="str">
        <f t="shared" si="136"/>
        <v/>
      </c>
      <c r="N859" s="38"/>
      <c r="O859" s="5" t="str">
        <f t="shared" si="137"/>
        <v/>
      </c>
      <c r="P859" s="6" t="str">
        <f>IF(D859="","",COUNTIF($O$2:O859,O859))</f>
        <v/>
      </c>
      <c r="Q859" s="7" t="str">
        <f t="shared" si="140"/>
        <v/>
      </c>
      <c r="R859" s="42" t="str">
        <f>IF(AND(P859=4,H859="M",NOT(L859="Unattached")),SUMIF(O$2:O859,O859,I$2:I859),"")</f>
        <v/>
      </c>
      <c r="S859" s="7" t="str">
        <f t="shared" si="141"/>
        <v/>
      </c>
      <c r="T859" s="42" t="str">
        <f>IF(AND(P859=3,H859="F",NOT(L859="Unattached")),SUMIF(O$2:O859,O859,I$2:I859),"")</f>
        <v/>
      </c>
      <c r="U859" s="8" t="str">
        <f t="shared" si="134"/>
        <v/>
      </c>
      <c r="V859" s="8" t="str">
        <f t="shared" si="138"/>
        <v/>
      </c>
      <c r="W859" s="40" t="str">
        <f t="shared" si="135"/>
        <v xml:space="preserve"> </v>
      </c>
      <c r="X859" s="40" t="str">
        <f>IF(H859="M",IF(P859&lt;&gt;4,"",VLOOKUP(CONCATENATE(O859," ",(P859-3)),$W$2:AA859,5,0)),IF(P859&lt;&gt;3,"",VLOOKUP(CONCATENATE(O859," ",(P859-2)),$W$2:AA859,5,0)))</f>
        <v/>
      </c>
      <c r="Y859" s="40" t="str">
        <f>IF(H859="M",IF(P859&lt;&gt;4,"",VLOOKUP(CONCATENATE(O859," ",(P859-2)),$W$2:AA859,5,0)),IF(P859&lt;&gt;3,"",VLOOKUP(CONCATENATE(O859," ",(P859-1)),$W$2:AA859,5,0)))</f>
        <v/>
      </c>
      <c r="Z859" s="40" t="str">
        <f>IF(H859="M",IF(P859&lt;&gt;4,"",VLOOKUP(CONCATENATE(O859," ",(P859-1)),$W$2:AA859,5,0)),IF(P859&lt;&gt;3,"",VLOOKUP(CONCATENATE(O859," ",(P859)),$W$2:AA859,5,0)))</f>
        <v/>
      </c>
      <c r="AA859" s="40" t="str">
        <f t="shared" si="139"/>
        <v/>
      </c>
    </row>
    <row r="860" spans="1:27" x14ac:dyDescent="0.3">
      <c r="A860" s="78" t="str">
        <f t="shared" si="132"/>
        <v/>
      </c>
      <c r="B860" s="78" t="str">
        <f t="shared" si="133"/>
        <v/>
      </c>
      <c r="C860" s="1">
        <v>859</v>
      </c>
      <c r="E860" s="73"/>
      <c r="F860" t="str">
        <f>IF(D860="","",VLOOKUP(D860,ENTRANTS!$A$1:$H$1000,2,0))</f>
        <v/>
      </c>
      <c r="G860" t="str">
        <f>IF(D860="","",VLOOKUP(D860,ENTRANTS!$A$1:$H$1000,3,0))</f>
        <v/>
      </c>
      <c r="H860" s="1" t="str">
        <f>IF(D860="","",LEFT(VLOOKUP(D860,ENTRANTS!$A$1:$H$1000,5,0),1))</f>
        <v/>
      </c>
      <c r="I860" s="1" t="str">
        <f>IF(D860="","",COUNTIF($H$2:H860,H860))</f>
        <v/>
      </c>
      <c r="J860" s="1" t="str">
        <f>IF(D860="","",VLOOKUP(D860,ENTRANTS!$A$1:$H$1000,4,0))</f>
        <v/>
      </c>
      <c r="K860" s="1" t="str">
        <f>IF(D860="","",COUNTIF($J$2:J860,J860))</f>
        <v/>
      </c>
      <c r="L860" t="str">
        <f>IF(D860="","",VLOOKUP(D860,ENTRANTS!$A$1:$H$1000,6,0))</f>
        <v/>
      </c>
      <c r="M860" s="99" t="str">
        <f t="shared" si="136"/>
        <v/>
      </c>
      <c r="N860" s="38"/>
      <c r="O860" s="5" t="str">
        <f t="shared" si="137"/>
        <v/>
      </c>
      <c r="P860" s="6" t="str">
        <f>IF(D860="","",COUNTIF($O$2:O860,O860))</f>
        <v/>
      </c>
      <c r="Q860" s="7" t="str">
        <f t="shared" si="140"/>
        <v/>
      </c>
      <c r="R860" s="42" t="str">
        <f>IF(AND(P860=4,H860="M",NOT(L860="Unattached")),SUMIF(O$2:O860,O860,I$2:I860),"")</f>
        <v/>
      </c>
      <c r="S860" s="7" t="str">
        <f t="shared" si="141"/>
        <v/>
      </c>
      <c r="T860" s="42" t="str">
        <f>IF(AND(P860=3,H860="F",NOT(L860="Unattached")),SUMIF(O$2:O860,O860,I$2:I860),"")</f>
        <v/>
      </c>
      <c r="U860" s="8" t="str">
        <f t="shared" si="134"/>
        <v/>
      </c>
      <c r="V860" s="8" t="str">
        <f t="shared" si="138"/>
        <v/>
      </c>
      <c r="W860" s="40" t="str">
        <f t="shared" si="135"/>
        <v xml:space="preserve"> </v>
      </c>
      <c r="X860" s="40" t="str">
        <f>IF(H860="M",IF(P860&lt;&gt;4,"",VLOOKUP(CONCATENATE(O860," ",(P860-3)),$W$2:AA860,5,0)),IF(P860&lt;&gt;3,"",VLOOKUP(CONCATENATE(O860," ",(P860-2)),$W$2:AA860,5,0)))</f>
        <v/>
      </c>
      <c r="Y860" s="40" t="str">
        <f>IF(H860="M",IF(P860&lt;&gt;4,"",VLOOKUP(CONCATENATE(O860," ",(P860-2)),$W$2:AA860,5,0)),IF(P860&lt;&gt;3,"",VLOOKUP(CONCATENATE(O860," ",(P860-1)),$W$2:AA860,5,0)))</f>
        <v/>
      </c>
      <c r="Z860" s="40" t="str">
        <f>IF(H860="M",IF(P860&lt;&gt;4,"",VLOOKUP(CONCATENATE(O860," ",(P860-1)),$W$2:AA860,5,0)),IF(P860&lt;&gt;3,"",VLOOKUP(CONCATENATE(O860," ",(P860)),$W$2:AA860,5,0)))</f>
        <v/>
      </c>
      <c r="AA860" s="40" t="str">
        <f t="shared" si="139"/>
        <v/>
      </c>
    </row>
    <row r="861" spans="1:27" x14ac:dyDescent="0.3">
      <c r="A861" s="78" t="str">
        <f t="shared" si="132"/>
        <v/>
      </c>
      <c r="B861" s="78" t="str">
        <f t="shared" si="133"/>
        <v/>
      </c>
      <c r="C861" s="1">
        <v>860</v>
      </c>
      <c r="E861" s="73"/>
      <c r="F861" t="str">
        <f>IF(D861="","",VLOOKUP(D861,ENTRANTS!$A$1:$H$1000,2,0))</f>
        <v/>
      </c>
      <c r="G861" t="str">
        <f>IF(D861="","",VLOOKUP(D861,ENTRANTS!$A$1:$H$1000,3,0))</f>
        <v/>
      </c>
      <c r="H861" s="1" t="str">
        <f>IF(D861="","",LEFT(VLOOKUP(D861,ENTRANTS!$A$1:$H$1000,5,0),1))</f>
        <v/>
      </c>
      <c r="I861" s="1" t="str">
        <f>IF(D861="","",COUNTIF($H$2:H861,H861))</f>
        <v/>
      </c>
      <c r="J861" s="1" t="str">
        <f>IF(D861="","",VLOOKUP(D861,ENTRANTS!$A$1:$H$1000,4,0))</f>
        <v/>
      </c>
      <c r="K861" s="1" t="str">
        <f>IF(D861="","",COUNTIF($J$2:J861,J861))</f>
        <v/>
      </c>
      <c r="L861" t="str">
        <f>IF(D861="","",VLOOKUP(D861,ENTRANTS!$A$1:$H$1000,6,0))</f>
        <v/>
      </c>
      <c r="M861" s="99" t="str">
        <f t="shared" si="136"/>
        <v/>
      </c>
      <c r="N861" s="38"/>
      <c r="O861" s="5" t="str">
        <f t="shared" si="137"/>
        <v/>
      </c>
      <c r="P861" s="6" t="str">
        <f>IF(D861="","",COUNTIF($O$2:O861,O861))</f>
        <v/>
      </c>
      <c r="Q861" s="7" t="str">
        <f t="shared" si="140"/>
        <v/>
      </c>
      <c r="R861" s="42" t="str">
        <f>IF(AND(P861=4,H861="M",NOT(L861="Unattached")),SUMIF(O$2:O861,O861,I$2:I861),"")</f>
        <v/>
      </c>
      <c r="S861" s="7" t="str">
        <f t="shared" si="141"/>
        <v/>
      </c>
      <c r="T861" s="42" t="str">
        <f>IF(AND(P861=3,H861="F",NOT(L861="Unattached")),SUMIF(O$2:O861,O861,I$2:I861),"")</f>
        <v/>
      </c>
      <c r="U861" s="8" t="str">
        <f t="shared" si="134"/>
        <v/>
      </c>
      <c r="V861" s="8" t="str">
        <f t="shared" si="138"/>
        <v/>
      </c>
      <c r="W861" s="40" t="str">
        <f t="shared" si="135"/>
        <v xml:space="preserve"> </v>
      </c>
      <c r="X861" s="40" t="str">
        <f>IF(H861="M",IF(P861&lt;&gt;4,"",VLOOKUP(CONCATENATE(O861," ",(P861-3)),$W$2:AA861,5,0)),IF(P861&lt;&gt;3,"",VLOOKUP(CONCATENATE(O861," ",(P861-2)),$W$2:AA861,5,0)))</f>
        <v/>
      </c>
      <c r="Y861" s="40" t="str">
        <f>IF(H861="M",IF(P861&lt;&gt;4,"",VLOOKUP(CONCATENATE(O861," ",(P861-2)),$W$2:AA861,5,0)),IF(P861&lt;&gt;3,"",VLOOKUP(CONCATENATE(O861," ",(P861-1)),$W$2:AA861,5,0)))</f>
        <v/>
      </c>
      <c r="Z861" s="40" t="str">
        <f>IF(H861="M",IF(P861&lt;&gt;4,"",VLOOKUP(CONCATENATE(O861," ",(P861-1)),$W$2:AA861,5,0)),IF(P861&lt;&gt;3,"",VLOOKUP(CONCATENATE(O861," ",(P861)),$W$2:AA861,5,0)))</f>
        <v/>
      </c>
      <c r="AA861" s="40" t="str">
        <f t="shared" si="139"/>
        <v/>
      </c>
    </row>
    <row r="862" spans="1:27" x14ac:dyDescent="0.3">
      <c r="A862" s="78" t="str">
        <f t="shared" si="132"/>
        <v/>
      </c>
      <c r="B862" s="78" t="str">
        <f t="shared" si="133"/>
        <v/>
      </c>
      <c r="C862" s="1">
        <v>861</v>
      </c>
      <c r="E862" s="73"/>
      <c r="F862" t="str">
        <f>IF(D862="","",VLOOKUP(D862,ENTRANTS!$A$1:$H$1000,2,0))</f>
        <v/>
      </c>
      <c r="G862" t="str">
        <f>IF(D862="","",VLOOKUP(D862,ENTRANTS!$A$1:$H$1000,3,0))</f>
        <v/>
      </c>
      <c r="H862" s="1" t="str">
        <f>IF(D862="","",LEFT(VLOOKUP(D862,ENTRANTS!$A$1:$H$1000,5,0),1))</f>
        <v/>
      </c>
      <c r="I862" s="1" t="str">
        <f>IF(D862="","",COUNTIF($H$2:H862,H862))</f>
        <v/>
      </c>
      <c r="J862" s="1" t="str">
        <f>IF(D862="","",VLOOKUP(D862,ENTRANTS!$A$1:$H$1000,4,0))</f>
        <v/>
      </c>
      <c r="K862" s="1" t="str">
        <f>IF(D862="","",COUNTIF($J$2:J862,J862))</f>
        <v/>
      </c>
      <c r="L862" t="str">
        <f>IF(D862="","",VLOOKUP(D862,ENTRANTS!$A$1:$H$1000,6,0))</f>
        <v/>
      </c>
      <c r="M862" s="99" t="str">
        <f t="shared" si="136"/>
        <v/>
      </c>
      <c r="N862" s="38"/>
      <c r="O862" s="5" t="str">
        <f t="shared" si="137"/>
        <v/>
      </c>
      <c r="P862" s="6" t="str">
        <f>IF(D862="","",COUNTIF($O$2:O862,O862))</f>
        <v/>
      </c>
      <c r="Q862" s="7" t="str">
        <f t="shared" si="140"/>
        <v/>
      </c>
      <c r="R862" s="42" t="str">
        <f>IF(AND(P862=4,H862="M",NOT(L862="Unattached")),SUMIF(O$2:O862,O862,I$2:I862),"")</f>
        <v/>
      </c>
      <c r="S862" s="7" t="str">
        <f t="shared" si="141"/>
        <v/>
      </c>
      <c r="T862" s="42" t="str">
        <f>IF(AND(P862=3,H862="F",NOT(L862="Unattached")),SUMIF(O$2:O862,O862,I$2:I862),"")</f>
        <v/>
      </c>
      <c r="U862" s="8" t="str">
        <f t="shared" si="134"/>
        <v/>
      </c>
      <c r="V862" s="8" t="str">
        <f t="shared" si="138"/>
        <v/>
      </c>
      <c r="W862" s="40" t="str">
        <f t="shared" si="135"/>
        <v xml:space="preserve"> </v>
      </c>
      <c r="X862" s="40" t="str">
        <f>IF(H862="M",IF(P862&lt;&gt;4,"",VLOOKUP(CONCATENATE(O862," ",(P862-3)),$W$2:AA862,5,0)),IF(P862&lt;&gt;3,"",VLOOKUP(CONCATENATE(O862," ",(P862-2)),$W$2:AA862,5,0)))</f>
        <v/>
      </c>
      <c r="Y862" s="40" t="str">
        <f>IF(H862="M",IF(P862&lt;&gt;4,"",VLOOKUP(CONCATENATE(O862," ",(P862-2)),$W$2:AA862,5,0)),IF(P862&lt;&gt;3,"",VLOOKUP(CONCATENATE(O862," ",(P862-1)),$W$2:AA862,5,0)))</f>
        <v/>
      </c>
      <c r="Z862" s="40" t="str">
        <f>IF(H862="M",IF(P862&lt;&gt;4,"",VLOOKUP(CONCATENATE(O862," ",(P862-1)),$W$2:AA862,5,0)),IF(P862&lt;&gt;3,"",VLOOKUP(CONCATENATE(O862," ",(P862)),$W$2:AA862,5,0)))</f>
        <v/>
      </c>
      <c r="AA862" s="40" t="str">
        <f t="shared" si="139"/>
        <v/>
      </c>
    </row>
    <row r="863" spans="1:27" x14ac:dyDescent="0.3">
      <c r="A863" s="78" t="str">
        <f t="shared" si="132"/>
        <v/>
      </c>
      <c r="B863" s="78" t="str">
        <f t="shared" si="133"/>
        <v/>
      </c>
      <c r="C863" s="1">
        <v>862</v>
      </c>
      <c r="E863" s="73"/>
      <c r="F863" t="str">
        <f>IF(D863="","",VLOOKUP(D863,ENTRANTS!$A$1:$H$1000,2,0))</f>
        <v/>
      </c>
      <c r="G863" t="str">
        <f>IF(D863="","",VLOOKUP(D863,ENTRANTS!$A$1:$H$1000,3,0))</f>
        <v/>
      </c>
      <c r="H863" s="1" t="str">
        <f>IF(D863="","",LEFT(VLOOKUP(D863,ENTRANTS!$A$1:$H$1000,5,0),1))</f>
        <v/>
      </c>
      <c r="I863" s="1" t="str">
        <f>IF(D863="","",COUNTIF($H$2:H863,H863))</f>
        <v/>
      </c>
      <c r="J863" s="1" t="str">
        <f>IF(D863="","",VLOOKUP(D863,ENTRANTS!$A$1:$H$1000,4,0))</f>
        <v/>
      </c>
      <c r="K863" s="1" t="str">
        <f>IF(D863="","",COUNTIF($J$2:J863,J863))</f>
        <v/>
      </c>
      <c r="L863" t="str">
        <f>IF(D863="","",VLOOKUP(D863,ENTRANTS!$A$1:$H$1000,6,0))</f>
        <v/>
      </c>
      <c r="M863" s="99" t="str">
        <f t="shared" si="136"/>
        <v/>
      </c>
      <c r="N863" s="38"/>
      <c r="O863" s="5" t="str">
        <f t="shared" si="137"/>
        <v/>
      </c>
      <c r="P863" s="6" t="str">
        <f>IF(D863="","",COUNTIF($O$2:O863,O863))</f>
        <v/>
      </c>
      <c r="Q863" s="7" t="str">
        <f t="shared" si="140"/>
        <v/>
      </c>
      <c r="R863" s="42" t="str">
        <f>IF(AND(P863=4,H863="M",NOT(L863="Unattached")),SUMIF(O$2:O863,O863,I$2:I863),"")</f>
        <v/>
      </c>
      <c r="S863" s="7" t="str">
        <f t="shared" si="141"/>
        <v/>
      </c>
      <c r="T863" s="42" t="str">
        <f>IF(AND(P863=3,H863="F",NOT(L863="Unattached")),SUMIF(O$2:O863,O863,I$2:I863),"")</f>
        <v/>
      </c>
      <c r="U863" s="8" t="str">
        <f t="shared" si="134"/>
        <v/>
      </c>
      <c r="V863" s="8" t="str">
        <f t="shared" si="138"/>
        <v/>
      </c>
      <c r="W863" s="40" t="str">
        <f t="shared" si="135"/>
        <v xml:space="preserve"> </v>
      </c>
      <c r="X863" s="40" t="str">
        <f>IF(H863="M",IF(P863&lt;&gt;4,"",VLOOKUP(CONCATENATE(O863," ",(P863-3)),$W$2:AA863,5,0)),IF(P863&lt;&gt;3,"",VLOOKUP(CONCATENATE(O863," ",(P863-2)),$W$2:AA863,5,0)))</f>
        <v/>
      </c>
      <c r="Y863" s="40" t="str">
        <f>IF(H863="M",IF(P863&lt;&gt;4,"",VLOOKUP(CONCATENATE(O863," ",(P863-2)),$W$2:AA863,5,0)),IF(P863&lt;&gt;3,"",VLOOKUP(CONCATENATE(O863," ",(P863-1)),$W$2:AA863,5,0)))</f>
        <v/>
      </c>
      <c r="Z863" s="40" t="str">
        <f>IF(H863="M",IF(P863&lt;&gt;4,"",VLOOKUP(CONCATENATE(O863," ",(P863-1)),$W$2:AA863,5,0)),IF(P863&lt;&gt;3,"",VLOOKUP(CONCATENATE(O863," ",(P863)),$W$2:AA863,5,0)))</f>
        <v/>
      </c>
      <c r="AA863" s="40" t="str">
        <f t="shared" si="139"/>
        <v/>
      </c>
    </row>
    <row r="864" spans="1:27" x14ac:dyDescent="0.3">
      <c r="A864" s="78" t="str">
        <f t="shared" si="132"/>
        <v/>
      </c>
      <c r="B864" s="78" t="str">
        <f t="shared" si="133"/>
        <v/>
      </c>
      <c r="C864" s="1">
        <v>863</v>
      </c>
      <c r="E864" s="73"/>
      <c r="F864" t="str">
        <f>IF(D864="","",VLOOKUP(D864,ENTRANTS!$A$1:$H$1000,2,0))</f>
        <v/>
      </c>
      <c r="G864" t="str">
        <f>IF(D864="","",VLOOKUP(D864,ENTRANTS!$A$1:$H$1000,3,0))</f>
        <v/>
      </c>
      <c r="H864" s="1" t="str">
        <f>IF(D864="","",LEFT(VLOOKUP(D864,ENTRANTS!$A$1:$H$1000,5,0),1))</f>
        <v/>
      </c>
      <c r="I864" s="1" t="str">
        <f>IF(D864="","",COUNTIF($H$2:H864,H864))</f>
        <v/>
      </c>
      <c r="J864" s="1" t="str">
        <f>IF(D864="","",VLOOKUP(D864,ENTRANTS!$A$1:$H$1000,4,0))</f>
        <v/>
      </c>
      <c r="K864" s="1" t="str">
        <f>IF(D864="","",COUNTIF($J$2:J864,J864))</f>
        <v/>
      </c>
      <c r="L864" t="str">
        <f>IF(D864="","",VLOOKUP(D864,ENTRANTS!$A$1:$H$1000,6,0))</f>
        <v/>
      </c>
      <c r="M864" s="99" t="str">
        <f t="shared" si="136"/>
        <v/>
      </c>
      <c r="N864" s="38"/>
      <c r="O864" s="5" t="str">
        <f t="shared" si="137"/>
        <v/>
      </c>
      <c r="P864" s="6" t="str">
        <f>IF(D864="","",COUNTIF($O$2:O864,O864))</f>
        <v/>
      </c>
      <c r="Q864" s="7" t="str">
        <f t="shared" si="140"/>
        <v/>
      </c>
      <c r="R864" s="42" t="str">
        <f>IF(AND(P864=4,H864="M",NOT(L864="Unattached")),SUMIF(O$2:O864,O864,I$2:I864),"")</f>
        <v/>
      </c>
      <c r="S864" s="7" t="str">
        <f t="shared" si="141"/>
        <v/>
      </c>
      <c r="T864" s="42" t="str">
        <f>IF(AND(P864=3,H864="F",NOT(L864="Unattached")),SUMIF(O$2:O864,O864,I$2:I864),"")</f>
        <v/>
      </c>
      <c r="U864" s="8" t="str">
        <f t="shared" si="134"/>
        <v/>
      </c>
      <c r="V864" s="8" t="str">
        <f t="shared" si="138"/>
        <v/>
      </c>
      <c r="W864" s="40" t="str">
        <f t="shared" si="135"/>
        <v xml:space="preserve"> </v>
      </c>
      <c r="X864" s="40" t="str">
        <f>IF(H864="M",IF(P864&lt;&gt;4,"",VLOOKUP(CONCATENATE(O864," ",(P864-3)),$W$2:AA864,5,0)),IF(P864&lt;&gt;3,"",VLOOKUP(CONCATENATE(O864," ",(P864-2)),$W$2:AA864,5,0)))</f>
        <v/>
      </c>
      <c r="Y864" s="40" t="str">
        <f>IF(H864="M",IF(P864&lt;&gt;4,"",VLOOKUP(CONCATENATE(O864," ",(P864-2)),$W$2:AA864,5,0)),IF(P864&lt;&gt;3,"",VLOOKUP(CONCATENATE(O864," ",(P864-1)),$W$2:AA864,5,0)))</f>
        <v/>
      </c>
      <c r="Z864" s="40" t="str">
        <f>IF(H864="M",IF(P864&lt;&gt;4,"",VLOOKUP(CONCATENATE(O864," ",(P864-1)),$W$2:AA864,5,0)),IF(P864&lt;&gt;3,"",VLOOKUP(CONCATENATE(O864," ",(P864)),$W$2:AA864,5,0)))</f>
        <v/>
      </c>
      <c r="AA864" s="40" t="str">
        <f t="shared" si="139"/>
        <v/>
      </c>
    </row>
    <row r="865" spans="1:27" x14ac:dyDescent="0.3">
      <c r="A865" s="78" t="str">
        <f t="shared" si="132"/>
        <v/>
      </c>
      <c r="B865" s="78" t="str">
        <f t="shared" si="133"/>
        <v/>
      </c>
      <c r="C865" s="1">
        <v>864</v>
      </c>
      <c r="E865" s="73"/>
      <c r="F865" t="str">
        <f>IF(D865="","",VLOOKUP(D865,ENTRANTS!$A$1:$H$1000,2,0))</f>
        <v/>
      </c>
      <c r="G865" t="str">
        <f>IF(D865="","",VLOOKUP(D865,ENTRANTS!$A$1:$H$1000,3,0))</f>
        <v/>
      </c>
      <c r="H865" s="1" t="str">
        <f>IF(D865="","",LEFT(VLOOKUP(D865,ENTRANTS!$A$1:$H$1000,5,0),1))</f>
        <v/>
      </c>
      <c r="I865" s="1" t="str">
        <f>IF(D865="","",COUNTIF($H$2:H865,H865))</f>
        <v/>
      </c>
      <c r="J865" s="1" t="str">
        <f>IF(D865="","",VLOOKUP(D865,ENTRANTS!$A$1:$H$1000,4,0))</f>
        <v/>
      </c>
      <c r="K865" s="1" t="str">
        <f>IF(D865="","",COUNTIF($J$2:J865,J865))</f>
        <v/>
      </c>
      <c r="L865" t="str">
        <f>IF(D865="","",VLOOKUP(D865,ENTRANTS!$A$1:$H$1000,6,0))</f>
        <v/>
      </c>
      <c r="M865" s="99" t="str">
        <f t="shared" si="136"/>
        <v/>
      </c>
      <c r="N865" s="38"/>
      <c r="O865" s="5" t="str">
        <f t="shared" si="137"/>
        <v/>
      </c>
      <c r="P865" s="6" t="str">
        <f>IF(D865="","",COUNTIF($O$2:O865,O865))</f>
        <v/>
      </c>
      <c r="Q865" s="7" t="str">
        <f t="shared" si="140"/>
        <v/>
      </c>
      <c r="R865" s="42" t="str">
        <f>IF(AND(P865=4,H865="M",NOT(L865="Unattached")),SUMIF(O$2:O865,O865,I$2:I865),"")</f>
        <v/>
      </c>
      <c r="S865" s="7" t="str">
        <f t="shared" si="141"/>
        <v/>
      </c>
      <c r="T865" s="42" t="str">
        <f>IF(AND(P865=3,H865="F",NOT(L865="Unattached")),SUMIF(O$2:O865,O865,I$2:I865),"")</f>
        <v/>
      </c>
      <c r="U865" s="8" t="str">
        <f t="shared" si="134"/>
        <v/>
      </c>
      <c r="V865" s="8" t="str">
        <f t="shared" si="138"/>
        <v/>
      </c>
      <c r="W865" s="40" t="str">
        <f t="shared" si="135"/>
        <v xml:space="preserve"> </v>
      </c>
      <c r="X865" s="40" t="str">
        <f>IF(H865="M",IF(P865&lt;&gt;4,"",VLOOKUP(CONCATENATE(O865," ",(P865-3)),$W$2:AA865,5,0)),IF(P865&lt;&gt;3,"",VLOOKUP(CONCATENATE(O865," ",(P865-2)),$W$2:AA865,5,0)))</f>
        <v/>
      </c>
      <c r="Y865" s="40" t="str">
        <f>IF(H865="M",IF(P865&lt;&gt;4,"",VLOOKUP(CONCATENATE(O865," ",(P865-2)),$W$2:AA865,5,0)),IF(P865&lt;&gt;3,"",VLOOKUP(CONCATENATE(O865," ",(P865-1)),$W$2:AA865,5,0)))</f>
        <v/>
      </c>
      <c r="Z865" s="40" t="str">
        <f>IF(H865="M",IF(P865&lt;&gt;4,"",VLOOKUP(CONCATENATE(O865," ",(P865-1)),$W$2:AA865,5,0)),IF(P865&lt;&gt;3,"",VLOOKUP(CONCATENATE(O865," ",(P865)),$W$2:AA865,5,0)))</f>
        <v/>
      </c>
      <c r="AA865" s="40" t="str">
        <f t="shared" si="139"/>
        <v/>
      </c>
    </row>
    <row r="866" spans="1:27" x14ac:dyDescent="0.3">
      <c r="A866" s="78" t="str">
        <f t="shared" si="132"/>
        <v/>
      </c>
      <c r="B866" s="78" t="str">
        <f t="shared" si="133"/>
        <v/>
      </c>
      <c r="C866" s="1">
        <v>865</v>
      </c>
      <c r="E866" s="73"/>
      <c r="F866" t="str">
        <f>IF(D866="","",VLOOKUP(D866,ENTRANTS!$A$1:$H$1000,2,0))</f>
        <v/>
      </c>
      <c r="G866" t="str">
        <f>IF(D866="","",VLOOKUP(D866,ENTRANTS!$A$1:$H$1000,3,0))</f>
        <v/>
      </c>
      <c r="H866" s="1" t="str">
        <f>IF(D866="","",LEFT(VLOOKUP(D866,ENTRANTS!$A$1:$H$1000,5,0),1))</f>
        <v/>
      </c>
      <c r="I866" s="1" t="str">
        <f>IF(D866="","",COUNTIF($H$2:H866,H866))</f>
        <v/>
      </c>
      <c r="J866" s="1" t="str">
        <f>IF(D866="","",VLOOKUP(D866,ENTRANTS!$A$1:$H$1000,4,0))</f>
        <v/>
      </c>
      <c r="K866" s="1" t="str">
        <f>IF(D866="","",COUNTIF($J$2:J866,J866))</f>
        <v/>
      </c>
      <c r="L866" t="str">
        <f>IF(D866="","",VLOOKUP(D866,ENTRANTS!$A$1:$H$1000,6,0))</f>
        <v/>
      </c>
      <c r="M866" s="99" t="str">
        <f t="shared" si="136"/>
        <v/>
      </c>
      <c r="N866" s="38"/>
      <c r="O866" s="5" t="str">
        <f t="shared" si="137"/>
        <v/>
      </c>
      <c r="P866" s="6" t="str">
        <f>IF(D866="","",COUNTIF($O$2:O866,O866))</f>
        <v/>
      </c>
      <c r="Q866" s="7" t="str">
        <f t="shared" si="140"/>
        <v/>
      </c>
      <c r="R866" s="42" t="str">
        <f>IF(AND(P866=4,H866="M",NOT(L866="Unattached")),SUMIF(O$2:O866,O866,I$2:I866),"")</f>
        <v/>
      </c>
      <c r="S866" s="7" t="str">
        <f t="shared" si="141"/>
        <v/>
      </c>
      <c r="T866" s="42" t="str">
        <f>IF(AND(P866=3,H866="F",NOT(L866="Unattached")),SUMIF(O$2:O866,O866,I$2:I866),"")</f>
        <v/>
      </c>
      <c r="U866" s="8" t="str">
        <f t="shared" si="134"/>
        <v/>
      </c>
      <c r="V866" s="8" t="str">
        <f t="shared" si="138"/>
        <v/>
      </c>
      <c r="W866" s="40" t="str">
        <f t="shared" si="135"/>
        <v xml:space="preserve"> </v>
      </c>
      <c r="X866" s="40" t="str">
        <f>IF(H866="M",IF(P866&lt;&gt;4,"",VLOOKUP(CONCATENATE(O866," ",(P866-3)),$W$2:AA866,5,0)),IF(P866&lt;&gt;3,"",VLOOKUP(CONCATENATE(O866," ",(P866-2)),$W$2:AA866,5,0)))</f>
        <v/>
      </c>
      <c r="Y866" s="40" t="str">
        <f>IF(H866="M",IF(P866&lt;&gt;4,"",VLOOKUP(CONCATENATE(O866," ",(P866-2)),$W$2:AA866,5,0)),IF(P866&lt;&gt;3,"",VLOOKUP(CONCATENATE(O866," ",(P866-1)),$W$2:AA866,5,0)))</f>
        <v/>
      </c>
      <c r="Z866" s="40" t="str">
        <f>IF(H866="M",IF(P866&lt;&gt;4,"",VLOOKUP(CONCATENATE(O866," ",(P866-1)),$W$2:AA866,5,0)),IF(P866&lt;&gt;3,"",VLOOKUP(CONCATENATE(O866," ",(P866)),$W$2:AA866,5,0)))</f>
        <v/>
      </c>
      <c r="AA866" s="40" t="str">
        <f t="shared" si="139"/>
        <v/>
      </c>
    </row>
    <row r="867" spans="1:27" x14ac:dyDescent="0.3">
      <c r="A867" s="78" t="str">
        <f t="shared" si="132"/>
        <v/>
      </c>
      <c r="B867" s="78" t="str">
        <f t="shared" si="133"/>
        <v/>
      </c>
      <c r="C867" s="1">
        <v>866</v>
      </c>
      <c r="E867" s="73"/>
      <c r="F867" t="str">
        <f>IF(D867="","",VLOOKUP(D867,ENTRANTS!$A$1:$H$1000,2,0))</f>
        <v/>
      </c>
      <c r="G867" t="str">
        <f>IF(D867="","",VLOOKUP(D867,ENTRANTS!$A$1:$H$1000,3,0))</f>
        <v/>
      </c>
      <c r="H867" s="1" t="str">
        <f>IF(D867="","",LEFT(VLOOKUP(D867,ENTRANTS!$A$1:$H$1000,5,0),1))</f>
        <v/>
      </c>
      <c r="I867" s="1" t="str">
        <f>IF(D867="","",COUNTIF($H$2:H867,H867))</f>
        <v/>
      </c>
      <c r="J867" s="1" t="str">
        <f>IF(D867="","",VLOOKUP(D867,ENTRANTS!$A$1:$H$1000,4,0))</f>
        <v/>
      </c>
      <c r="K867" s="1" t="str">
        <f>IF(D867="","",COUNTIF($J$2:J867,J867))</f>
        <v/>
      </c>
      <c r="L867" t="str">
        <f>IF(D867="","",VLOOKUP(D867,ENTRANTS!$A$1:$H$1000,6,0))</f>
        <v/>
      </c>
      <c r="M867" s="99" t="str">
        <f t="shared" si="136"/>
        <v/>
      </c>
      <c r="N867" s="38"/>
      <c r="O867" s="5" t="str">
        <f t="shared" si="137"/>
        <v/>
      </c>
      <c r="P867" s="6" t="str">
        <f>IF(D867="","",COUNTIF($O$2:O867,O867))</f>
        <v/>
      </c>
      <c r="Q867" s="7" t="str">
        <f t="shared" si="140"/>
        <v/>
      </c>
      <c r="R867" s="42" t="str">
        <f>IF(AND(P867=4,H867="M",NOT(L867="Unattached")),SUMIF(O$2:O867,O867,I$2:I867),"")</f>
        <v/>
      </c>
      <c r="S867" s="7" t="str">
        <f t="shared" si="141"/>
        <v/>
      </c>
      <c r="T867" s="42" t="str">
        <f>IF(AND(P867=3,H867="F",NOT(L867="Unattached")),SUMIF(O$2:O867,O867,I$2:I867),"")</f>
        <v/>
      </c>
      <c r="U867" s="8" t="str">
        <f t="shared" si="134"/>
        <v/>
      </c>
      <c r="V867" s="8" t="str">
        <f t="shared" si="138"/>
        <v/>
      </c>
      <c r="W867" s="40" t="str">
        <f t="shared" si="135"/>
        <v xml:space="preserve"> </v>
      </c>
      <c r="X867" s="40" t="str">
        <f>IF(H867="M",IF(P867&lt;&gt;4,"",VLOOKUP(CONCATENATE(O867," ",(P867-3)),$W$2:AA867,5,0)),IF(P867&lt;&gt;3,"",VLOOKUP(CONCATENATE(O867," ",(P867-2)),$W$2:AA867,5,0)))</f>
        <v/>
      </c>
      <c r="Y867" s="40" t="str">
        <f>IF(H867="M",IF(P867&lt;&gt;4,"",VLOOKUP(CONCATENATE(O867," ",(P867-2)),$W$2:AA867,5,0)),IF(P867&lt;&gt;3,"",VLOOKUP(CONCATENATE(O867," ",(P867-1)),$W$2:AA867,5,0)))</f>
        <v/>
      </c>
      <c r="Z867" s="40" t="str">
        <f>IF(H867="M",IF(P867&lt;&gt;4,"",VLOOKUP(CONCATENATE(O867," ",(P867-1)),$W$2:AA867,5,0)),IF(P867&lt;&gt;3,"",VLOOKUP(CONCATENATE(O867," ",(P867)),$W$2:AA867,5,0)))</f>
        <v/>
      </c>
      <c r="AA867" s="40" t="str">
        <f t="shared" si="139"/>
        <v/>
      </c>
    </row>
    <row r="868" spans="1:27" x14ac:dyDescent="0.3">
      <c r="A868" s="78" t="str">
        <f t="shared" si="132"/>
        <v/>
      </c>
      <c r="B868" s="78" t="str">
        <f t="shared" si="133"/>
        <v/>
      </c>
      <c r="C868" s="1">
        <v>867</v>
      </c>
      <c r="E868" s="73"/>
      <c r="F868" t="str">
        <f>IF(D868="","",VLOOKUP(D868,ENTRANTS!$A$1:$H$1000,2,0))</f>
        <v/>
      </c>
      <c r="G868" t="str">
        <f>IF(D868="","",VLOOKUP(D868,ENTRANTS!$A$1:$H$1000,3,0))</f>
        <v/>
      </c>
      <c r="H868" s="1" t="str">
        <f>IF(D868="","",LEFT(VLOOKUP(D868,ENTRANTS!$A$1:$H$1000,5,0),1))</f>
        <v/>
      </c>
      <c r="I868" s="1" t="str">
        <f>IF(D868="","",COUNTIF($H$2:H868,H868))</f>
        <v/>
      </c>
      <c r="J868" s="1" t="str">
        <f>IF(D868="","",VLOOKUP(D868,ENTRANTS!$A$1:$H$1000,4,0))</f>
        <v/>
      </c>
      <c r="K868" s="1" t="str">
        <f>IF(D868="","",COUNTIF($J$2:J868,J868))</f>
        <v/>
      </c>
      <c r="L868" t="str">
        <f>IF(D868="","",VLOOKUP(D868,ENTRANTS!$A$1:$H$1000,6,0))</f>
        <v/>
      </c>
      <c r="M868" s="99" t="str">
        <f t="shared" si="136"/>
        <v/>
      </c>
      <c r="N868" s="38"/>
      <c r="O868" s="5" t="str">
        <f t="shared" si="137"/>
        <v/>
      </c>
      <c r="P868" s="6" t="str">
        <f>IF(D868="","",COUNTIF($O$2:O868,O868))</f>
        <v/>
      </c>
      <c r="Q868" s="7" t="str">
        <f t="shared" si="140"/>
        <v/>
      </c>
      <c r="R868" s="42" t="str">
        <f>IF(AND(P868=4,H868="M",NOT(L868="Unattached")),SUMIF(O$2:O868,O868,I$2:I868),"")</f>
        <v/>
      </c>
      <c r="S868" s="7" t="str">
        <f t="shared" si="141"/>
        <v/>
      </c>
      <c r="T868" s="42" t="str">
        <f>IF(AND(P868=3,H868="F",NOT(L868="Unattached")),SUMIF(O$2:O868,O868,I$2:I868),"")</f>
        <v/>
      </c>
      <c r="U868" s="8" t="str">
        <f t="shared" si="134"/>
        <v/>
      </c>
      <c r="V868" s="8" t="str">
        <f t="shared" si="138"/>
        <v/>
      </c>
      <c r="W868" s="40" t="str">
        <f t="shared" si="135"/>
        <v xml:space="preserve"> </v>
      </c>
      <c r="X868" s="40" t="str">
        <f>IF(H868="M",IF(P868&lt;&gt;4,"",VLOOKUP(CONCATENATE(O868," ",(P868-3)),$W$2:AA868,5,0)),IF(P868&lt;&gt;3,"",VLOOKUP(CONCATENATE(O868," ",(P868-2)),$W$2:AA868,5,0)))</f>
        <v/>
      </c>
      <c r="Y868" s="40" t="str">
        <f>IF(H868="M",IF(P868&lt;&gt;4,"",VLOOKUP(CONCATENATE(O868," ",(P868-2)),$W$2:AA868,5,0)),IF(P868&lt;&gt;3,"",VLOOKUP(CONCATENATE(O868," ",(P868-1)),$W$2:AA868,5,0)))</f>
        <v/>
      </c>
      <c r="Z868" s="40" t="str">
        <f>IF(H868="M",IF(P868&lt;&gt;4,"",VLOOKUP(CONCATENATE(O868," ",(P868-1)),$W$2:AA868,5,0)),IF(P868&lt;&gt;3,"",VLOOKUP(CONCATENATE(O868," ",(P868)),$W$2:AA868,5,0)))</f>
        <v/>
      </c>
      <c r="AA868" s="40" t="str">
        <f t="shared" si="139"/>
        <v/>
      </c>
    </row>
    <row r="869" spans="1:27" x14ac:dyDescent="0.3">
      <c r="A869" s="78" t="str">
        <f t="shared" si="132"/>
        <v/>
      </c>
      <c r="B869" s="78" t="str">
        <f t="shared" si="133"/>
        <v/>
      </c>
      <c r="C869" s="1">
        <v>868</v>
      </c>
      <c r="E869" s="73"/>
      <c r="F869" t="str">
        <f>IF(D869="","",VLOOKUP(D869,ENTRANTS!$A$1:$H$1000,2,0))</f>
        <v/>
      </c>
      <c r="G869" t="str">
        <f>IF(D869="","",VLOOKUP(D869,ENTRANTS!$A$1:$H$1000,3,0))</f>
        <v/>
      </c>
      <c r="H869" s="1" t="str">
        <f>IF(D869="","",LEFT(VLOOKUP(D869,ENTRANTS!$A$1:$H$1000,5,0),1))</f>
        <v/>
      </c>
      <c r="I869" s="1" t="str">
        <f>IF(D869="","",COUNTIF($H$2:H869,H869))</f>
        <v/>
      </c>
      <c r="J869" s="1" t="str">
        <f>IF(D869="","",VLOOKUP(D869,ENTRANTS!$A$1:$H$1000,4,0))</f>
        <v/>
      </c>
      <c r="K869" s="1" t="str">
        <f>IF(D869="","",COUNTIF($J$2:J869,J869))</f>
        <v/>
      </c>
      <c r="L869" t="str">
        <f>IF(D869="","",VLOOKUP(D869,ENTRANTS!$A$1:$H$1000,6,0))</f>
        <v/>
      </c>
      <c r="M869" s="99" t="str">
        <f t="shared" si="136"/>
        <v/>
      </c>
      <c r="N869" s="38"/>
      <c r="O869" s="5" t="str">
        <f t="shared" si="137"/>
        <v/>
      </c>
      <c r="P869" s="6" t="str">
        <f>IF(D869="","",COUNTIF($O$2:O869,O869))</f>
        <v/>
      </c>
      <c r="Q869" s="7" t="str">
        <f t="shared" si="140"/>
        <v/>
      </c>
      <c r="R869" s="42" t="str">
        <f>IF(AND(P869=4,H869="M",NOT(L869="Unattached")),SUMIF(O$2:O869,O869,I$2:I869),"")</f>
        <v/>
      </c>
      <c r="S869" s="7" t="str">
        <f t="shared" si="141"/>
        <v/>
      </c>
      <c r="T869" s="42" t="str">
        <f>IF(AND(P869=3,H869="F",NOT(L869="Unattached")),SUMIF(O$2:O869,O869,I$2:I869),"")</f>
        <v/>
      </c>
      <c r="U869" s="8" t="str">
        <f t="shared" si="134"/>
        <v/>
      </c>
      <c r="V869" s="8" t="str">
        <f t="shared" si="138"/>
        <v/>
      </c>
      <c r="W869" s="40" t="str">
        <f t="shared" si="135"/>
        <v xml:space="preserve"> </v>
      </c>
      <c r="X869" s="40" t="str">
        <f>IF(H869="M",IF(P869&lt;&gt;4,"",VLOOKUP(CONCATENATE(O869," ",(P869-3)),$W$2:AA869,5,0)),IF(P869&lt;&gt;3,"",VLOOKUP(CONCATENATE(O869," ",(P869-2)),$W$2:AA869,5,0)))</f>
        <v/>
      </c>
      <c r="Y869" s="40" t="str">
        <f>IF(H869="M",IF(P869&lt;&gt;4,"",VLOOKUP(CONCATENATE(O869," ",(P869-2)),$W$2:AA869,5,0)),IF(P869&lt;&gt;3,"",VLOOKUP(CONCATENATE(O869," ",(P869-1)),$W$2:AA869,5,0)))</f>
        <v/>
      </c>
      <c r="Z869" s="40" t="str">
        <f>IF(H869="M",IF(P869&lt;&gt;4,"",VLOOKUP(CONCATENATE(O869," ",(P869-1)),$W$2:AA869,5,0)),IF(P869&lt;&gt;3,"",VLOOKUP(CONCATENATE(O869," ",(P869)),$W$2:AA869,5,0)))</f>
        <v/>
      </c>
      <c r="AA869" s="40" t="str">
        <f t="shared" si="139"/>
        <v/>
      </c>
    </row>
    <row r="870" spans="1:27" x14ac:dyDescent="0.3">
      <c r="A870" s="78" t="str">
        <f t="shared" si="132"/>
        <v/>
      </c>
      <c r="B870" s="78" t="str">
        <f t="shared" si="133"/>
        <v/>
      </c>
      <c r="C870" s="1">
        <v>869</v>
      </c>
      <c r="E870" s="73"/>
      <c r="F870" t="str">
        <f>IF(D870="","",VLOOKUP(D870,ENTRANTS!$A$1:$H$1000,2,0))</f>
        <v/>
      </c>
      <c r="G870" t="str">
        <f>IF(D870="","",VLOOKUP(D870,ENTRANTS!$A$1:$H$1000,3,0))</f>
        <v/>
      </c>
      <c r="H870" s="1" t="str">
        <f>IF(D870="","",LEFT(VLOOKUP(D870,ENTRANTS!$A$1:$H$1000,5,0),1))</f>
        <v/>
      </c>
      <c r="I870" s="1" t="str">
        <f>IF(D870="","",COUNTIF($H$2:H870,H870))</f>
        <v/>
      </c>
      <c r="J870" s="1" t="str">
        <f>IF(D870="","",VLOOKUP(D870,ENTRANTS!$A$1:$H$1000,4,0))</f>
        <v/>
      </c>
      <c r="K870" s="1" t="str">
        <f>IF(D870="","",COUNTIF($J$2:J870,J870))</f>
        <v/>
      </c>
      <c r="L870" t="str">
        <f>IF(D870="","",VLOOKUP(D870,ENTRANTS!$A$1:$H$1000,6,0))</f>
        <v/>
      </c>
      <c r="M870" s="99" t="str">
        <f t="shared" si="136"/>
        <v/>
      </c>
      <c r="N870" s="38"/>
      <c r="O870" s="5" t="str">
        <f t="shared" si="137"/>
        <v/>
      </c>
      <c r="P870" s="6" t="str">
        <f>IF(D870="","",COUNTIF($O$2:O870,O870))</f>
        <v/>
      </c>
      <c r="Q870" s="7" t="str">
        <f t="shared" si="140"/>
        <v/>
      </c>
      <c r="R870" s="42" t="str">
        <f>IF(AND(P870=4,H870="M",NOT(L870="Unattached")),SUMIF(O$2:O870,O870,I$2:I870),"")</f>
        <v/>
      </c>
      <c r="S870" s="7" t="str">
        <f t="shared" si="141"/>
        <v/>
      </c>
      <c r="T870" s="42" t="str">
        <f>IF(AND(P870=3,H870="F",NOT(L870="Unattached")),SUMIF(O$2:O870,O870,I$2:I870),"")</f>
        <v/>
      </c>
      <c r="U870" s="8" t="str">
        <f t="shared" si="134"/>
        <v/>
      </c>
      <c r="V870" s="8" t="str">
        <f t="shared" si="138"/>
        <v/>
      </c>
      <c r="W870" s="40" t="str">
        <f t="shared" si="135"/>
        <v xml:space="preserve"> </v>
      </c>
      <c r="X870" s="40" t="str">
        <f>IF(H870="M",IF(P870&lt;&gt;4,"",VLOOKUP(CONCATENATE(O870," ",(P870-3)),$W$2:AA870,5,0)),IF(P870&lt;&gt;3,"",VLOOKUP(CONCATENATE(O870," ",(P870-2)),$W$2:AA870,5,0)))</f>
        <v/>
      </c>
      <c r="Y870" s="40" t="str">
        <f>IF(H870="M",IF(P870&lt;&gt;4,"",VLOOKUP(CONCATENATE(O870," ",(P870-2)),$W$2:AA870,5,0)),IF(P870&lt;&gt;3,"",VLOOKUP(CONCATENATE(O870," ",(P870-1)),$W$2:AA870,5,0)))</f>
        <v/>
      </c>
      <c r="Z870" s="40" t="str">
        <f>IF(H870="M",IF(P870&lt;&gt;4,"",VLOOKUP(CONCATENATE(O870," ",(P870-1)),$W$2:AA870,5,0)),IF(P870&lt;&gt;3,"",VLOOKUP(CONCATENATE(O870," ",(P870)),$W$2:AA870,5,0)))</f>
        <v/>
      </c>
      <c r="AA870" s="40" t="str">
        <f t="shared" si="139"/>
        <v/>
      </c>
    </row>
    <row r="871" spans="1:27" x14ac:dyDescent="0.3">
      <c r="A871" s="78" t="str">
        <f t="shared" si="132"/>
        <v/>
      </c>
      <c r="B871" s="78" t="str">
        <f t="shared" si="133"/>
        <v/>
      </c>
      <c r="C871" s="1">
        <v>870</v>
      </c>
      <c r="E871" s="73"/>
      <c r="F871" t="str">
        <f>IF(D871="","",VLOOKUP(D871,ENTRANTS!$A$1:$H$1000,2,0))</f>
        <v/>
      </c>
      <c r="G871" t="str">
        <f>IF(D871="","",VLOOKUP(D871,ENTRANTS!$A$1:$H$1000,3,0))</f>
        <v/>
      </c>
      <c r="H871" s="1" t="str">
        <f>IF(D871="","",LEFT(VLOOKUP(D871,ENTRANTS!$A$1:$H$1000,5,0),1))</f>
        <v/>
      </c>
      <c r="I871" s="1" t="str">
        <f>IF(D871="","",COUNTIF($H$2:H871,H871))</f>
        <v/>
      </c>
      <c r="J871" s="1" t="str">
        <f>IF(D871="","",VLOOKUP(D871,ENTRANTS!$A$1:$H$1000,4,0))</f>
        <v/>
      </c>
      <c r="K871" s="1" t="str">
        <f>IF(D871="","",COUNTIF($J$2:J871,J871))</f>
        <v/>
      </c>
      <c r="L871" t="str">
        <f>IF(D871="","",VLOOKUP(D871,ENTRANTS!$A$1:$H$1000,6,0))</f>
        <v/>
      </c>
      <c r="M871" s="99" t="str">
        <f t="shared" si="136"/>
        <v/>
      </c>
      <c r="N871" s="38"/>
      <c r="O871" s="5" t="str">
        <f t="shared" si="137"/>
        <v/>
      </c>
      <c r="P871" s="6" t="str">
        <f>IF(D871="","",COUNTIF($O$2:O871,O871))</f>
        <v/>
      </c>
      <c r="Q871" s="7" t="str">
        <f t="shared" si="140"/>
        <v/>
      </c>
      <c r="R871" s="42" t="str">
        <f>IF(AND(P871=4,H871="M",NOT(L871="Unattached")),SUMIF(O$2:O871,O871,I$2:I871),"")</f>
        <v/>
      </c>
      <c r="S871" s="7" t="str">
        <f t="shared" si="141"/>
        <v/>
      </c>
      <c r="T871" s="42" t="str">
        <f>IF(AND(P871=3,H871="F",NOT(L871="Unattached")),SUMIF(O$2:O871,O871,I$2:I871),"")</f>
        <v/>
      </c>
      <c r="U871" s="8" t="str">
        <f t="shared" si="134"/>
        <v/>
      </c>
      <c r="V871" s="8" t="str">
        <f t="shared" si="138"/>
        <v/>
      </c>
      <c r="W871" s="40" t="str">
        <f t="shared" si="135"/>
        <v xml:space="preserve"> </v>
      </c>
      <c r="X871" s="40" t="str">
        <f>IF(H871="M",IF(P871&lt;&gt;4,"",VLOOKUP(CONCATENATE(O871," ",(P871-3)),$W$2:AA871,5,0)),IF(P871&lt;&gt;3,"",VLOOKUP(CONCATENATE(O871," ",(P871-2)),$W$2:AA871,5,0)))</f>
        <v/>
      </c>
      <c r="Y871" s="40" t="str">
        <f>IF(H871="M",IF(P871&lt;&gt;4,"",VLOOKUP(CONCATENATE(O871," ",(P871-2)),$W$2:AA871,5,0)),IF(P871&lt;&gt;3,"",VLOOKUP(CONCATENATE(O871," ",(P871-1)),$W$2:AA871,5,0)))</f>
        <v/>
      </c>
      <c r="Z871" s="40" t="str">
        <f>IF(H871="M",IF(P871&lt;&gt;4,"",VLOOKUP(CONCATENATE(O871," ",(P871-1)),$W$2:AA871,5,0)),IF(P871&lt;&gt;3,"",VLOOKUP(CONCATENATE(O871," ",(P871)),$W$2:AA871,5,0)))</f>
        <v/>
      </c>
      <c r="AA871" s="40" t="str">
        <f t="shared" si="139"/>
        <v/>
      </c>
    </row>
    <row r="872" spans="1:27" x14ac:dyDescent="0.3">
      <c r="A872" s="78" t="str">
        <f t="shared" si="132"/>
        <v/>
      </c>
      <c r="B872" s="78" t="str">
        <f t="shared" si="133"/>
        <v/>
      </c>
      <c r="C872" s="1">
        <v>871</v>
      </c>
      <c r="E872" s="73"/>
      <c r="F872" t="str">
        <f>IF(D872="","",VLOOKUP(D872,ENTRANTS!$A$1:$H$1000,2,0))</f>
        <v/>
      </c>
      <c r="G872" t="str">
        <f>IF(D872="","",VLOOKUP(D872,ENTRANTS!$A$1:$H$1000,3,0))</f>
        <v/>
      </c>
      <c r="H872" s="1" t="str">
        <f>IF(D872="","",LEFT(VLOOKUP(D872,ENTRANTS!$A$1:$H$1000,5,0),1))</f>
        <v/>
      </c>
      <c r="I872" s="1" t="str">
        <f>IF(D872="","",COUNTIF($H$2:H872,H872))</f>
        <v/>
      </c>
      <c r="J872" s="1" t="str">
        <f>IF(D872="","",VLOOKUP(D872,ENTRANTS!$A$1:$H$1000,4,0))</f>
        <v/>
      </c>
      <c r="K872" s="1" t="str">
        <f>IF(D872="","",COUNTIF($J$2:J872,J872))</f>
        <v/>
      </c>
      <c r="L872" t="str">
        <f>IF(D872="","",VLOOKUP(D872,ENTRANTS!$A$1:$H$1000,6,0))</f>
        <v/>
      </c>
      <c r="M872" s="99" t="str">
        <f t="shared" si="136"/>
        <v/>
      </c>
      <c r="N872" s="38"/>
      <c r="O872" s="5" t="str">
        <f t="shared" si="137"/>
        <v/>
      </c>
      <c r="P872" s="6" t="str">
        <f>IF(D872="","",COUNTIF($O$2:O872,O872))</f>
        <v/>
      </c>
      <c r="Q872" s="7" t="str">
        <f t="shared" si="140"/>
        <v/>
      </c>
      <c r="R872" s="42" t="str">
        <f>IF(AND(P872=4,H872="M",NOT(L872="Unattached")),SUMIF(O$2:O872,O872,I$2:I872),"")</f>
        <v/>
      </c>
      <c r="S872" s="7" t="str">
        <f t="shared" si="141"/>
        <v/>
      </c>
      <c r="T872" s="42" t="str">
        <f>IF(AND(P872=3,H872="F",NOT(L872="Unattached")),SUMIF(O$2:O872,O872,I$2:I872),"")</f>
        <v/>
      </c>
      <c r="U872" s="8" t="str">
        <f t="shared" si="134"/>
        <v/>
      </c>
      <c r="V872" s="8" t="str">
        <f t="shared" si="138"/>
        <v/>
      </c>
      <c r="W872" s="40" t="str">
        <f t="shared" si="135"/>
        <v xml:space="preserve"> </v>
      </c>
      <c r="X872" s="40" t="str">
        <f>IF(H872="M",IF(P872&lt;&gt;4,"",VLOOKUP(CONCATENATE(O872," ",(P872-3)),$W$2:AA872,5,0)),IF(P872&lt;&gt;3,"",VLOOKUP(CONCATENATE(O872," ",(P872-2)),$W$2:AA872,5,0)))</f>
        <v/>
      </c>
      <c r="Y872" s="40" t="str">
        <f>IF(H872="M",IF(P872&lt;&gt;4,"",VLOOKUP(CONCATENATE(O872," ",(P872-2)),$W$2:AA872,5,0)),IF(P872&lt;&gt;3,"",VLOOKUP(CONCATENATE(O872," ",(P872-1)),$W$2:AA872,5,0)))</f>
        <v/>
      </c>
      <c r="Z872" s="40" t="str">
        <f>IF(H872="M",IF(P872&lt;&gt;4,"",VLOOKUP(CONCATENATE(O872," ",(P872-1)),$W$2:AA872,5,0)),IF(P872&lt;&gt;3,"",VLOOKUP(CONCATENATE(O872," ",(P872)),$W$2:AA872,5,0)))</f>
        <v/>
      </c>
      <c r="AA872" s="40" t="str">
        <f t="shared" si="139"/>
        <v/>
      </c>
    </row>
    <row r="873" spans="1:27" x14ac:dyDescent="0.3">
      <c r="A873" s="78" t="str">
        <f t="shared" si="132"/>
        <v/>
      </c>
      <c r="B873" s="78" t="str">
        <f t="shared" si="133"/>
        <v/>
      </c>
      <c r="C873" s="1">
        <v>872</v>
      </c>
      <c r="E873" s="73"/>
      <c r="F873" t="str">
        <f>IF(D873="","",VLOOKUP(D873,ENTRANTS!$A$1:$H$1000,2,0))</f>
        <v/>
      </c>
      <c r="G873" t="str">
        <f>IF(D873="","",VLOOKUP(D873,ENTRANTS!$A$1:$H$1000,3,0))</f>
        <v/>
      </c>
      <c r="H873" s="1" t="str">
        <f>IF(D873="","",LEFT(VLOOKUP(D873,ENTRANTS!$A$1:$H$1000,5,0),1))</f>
        <v/>
      </c>
      <c r="I873" s="1" t="str">
        <f>IF(D873="","",COUNTIF($H$2:H873,H873))</f>
        <v/>
      </c>
      <c r="J873" s="1" t="str">
        <f>IF(D873="","",VLOOKUP(D873,ENTRANTS!$A$1:$H$1000,4,0))</f>
        <v/>
      </c>
      <c r="K873" s="1" t="str">
        <f>IF(D873="","",COUNTIF($J$2:J873,J873))</f>
        <v/>
      </c>
      <c r="L873" t="str">
        <f>IF(D873="","",VLOOKUP(D873,ENTRANTS!$A$1:$H$1000,6,0))</f>
        <v/>
      </c>
      <c r="M873" s="99" t="str">
        <f t="shared" si="136"/>
        <v/>
      </c>
      <c r="N873" s="38"/>
      <c r="O873" s="5" t="str">
        <f t="shared" si="137"/>
        <v/>
      </c>
      <c r="P873" s="6" t="str">
        <f>IF(D873="","",COUNTIF($O$2:O873,O873))</f>
        <v/>
      </c>
      <c r="Q873" s="7" t="str">
        <f t="shared" si="140"/>
        <v/>
      </c>
      <c r="R873" s="42" t="str">
        <f>IF(AND(P873=4,H873="M",NOT(L873="Unattached")),SUMIF(O$2:O873,O873,I$2:I873),"")</f>
        <v/>
      </c>
      <c r="S873" s="7" t="str">
        <f t="shared" si="141"/>
        <v/>
      </c>
      <c r="T873" s="42" t="str">
        <f>IF(AND(P873=3,H873="F",NOT(L873="Unattached")),SUMIF(O$2:O873,O873,I$2:I873),"")</f>
        <v/>
      </c>
      <c r="U873" s="8" t="str">
        <f t="shared" si="134"/>
        <v/>
      </c>
      <c r="V873" s="8" t="str">
        <f t="shared" si="138"/>
        <v/>
      </c>
      <c r="W873" s="40" t="str">
        <f t="shared" si="135"/>
        <v xml:space="preserve"> </v>
      </c>
      <c r="X873" s="40" t="str">
        <f>IF(H873="M",IF(P873&lt;&gt;4,"",VLOOKUP(CONCATENATE(O873," ",(P873-3)),$W$2:AA873,5,0)),IF(P873&lt;&gt;3,"",VLOOKUP(CONCATENATE(O873," ",(P873-2)),$W$2:AA873,5,0)))</f>
        <v/>
      </c>
      <c r="Y873" s="40" t="str">
        <f>IF(H873="M",IF(P873&lt;&gt;4,"",VLOOKUP(CONCATENATE(O873," ",(P873-2)),$W$2:AA873,5,0)),IF(P873&lt;&gt;3,"",VLOOKUP(CONCATENATE(O873," ",(P873-1)),$W$2:AA873,5,0)))</f>
        <v/>
      </c>
      <c r="Z873" s="40" t="str">
        <f>IF(H873="M",IF(P873&lt;&gt;4,"",VLOOKUP(CONCATENATE(O873," ",(P873-1)),$W$2:AA873,5,0)),IF(P873&lt;&gt;3,"",VLOOKUP(CONCATENATE(O873," ",(P873)),$W$2:AA873,5,0)))</f>
        <v/>
      </c>
      <c r="AA873" s="40" t="str">
        <f t="shared" si="139"/>
        <v/>
      </c>
    </row>
    <row r="874" spans="1:27" x14ac:dyDescent="0.3">
      <c r="A874" s="78" t="str">
        <f t="shared" si="132"/>
        <v/>
      </c>
      <c r="B874" s="78" t="str">
        <f t="shared" si="133"/>
        <v/>
      </c>
      <c r="C874" s="1">
        <v>873</v>
      </c>
      <c r="E874" s="73"/>
      <c r="F874" t="str">
        <f>IF(D874="","",VLOOKUP(D874,ENTRANTS!$A$1:$H$1000,2,0))</f>
        <v/>
      </c>
      <c r="G874" t="str">
        <f>IF(D874="","",VLOOKUP(D874,ENTRANTS!$A$1:$H$1000,3,0))</f>
        <v/>
      </c>
      <c r="H874" s="1" t="str">
        <f>IF(D874="","",LEFT(VLOOKUP(D874,ENTRANTS!$A$1:$H$1000,5,0),1))</f>
        <v/>
      </c>
      <c r="I874" s="1" t="str">
        <f>IF(D874="","",COUNTIF($H$2:H874,H874))</f>
        <v/>
      </c>
      <c r="J874" s="1" t="str">
        <f>IF(D874="","",VLOOKUP(D874,ENTRANTS!$A$1:$H$1000,4,0))</f>
        <v/>
      </c>
      <c r="K874" s="1" t="str">
        <f>IF(D874="","",COUNTIF($J$2:J874,J874))</f>
        <v/>
      </c>
      <c r="L874" t="str">
        <f>IF(D874="","",VLOOKUP(D874,ENTRANTS!$A$1:$H$1000,6,0))</f>
        <v/>
      </c>
      <c r="M874" s="99" t="str">
        <f t="shared" si="136"/>
        <v/>
      </c>
      <c r="N874" s="38"/>
      <c r="O874" s="5" t="str">
        <f t="shared" si="137"/>
        <v/>
      </c>
      <c r="P874" s="6" t="str">
        <f>IF(D874="","",COUNTIF($O$2:O874,O874))</f>
        <v/>
      </c>
      <c r="Q874" s="7" t="str">
        <f t="shared" si="140"/>
        <v/>
      </c>
      <c r="R874" s="42" t="str">
        <f>IF(AND(P874=4,H874="M",NOT(L874="Unattached")),SUMIF(O$2:O874,O874,I$2:I874),"")</f>
        <v/>
      </c>
      <c r="S874" s="7" t="str">
        <f t="shared" si="141"/>
        <v/>
      </c>
      <c r="T874" s="42" t="str">
        <f>IF(AND(P874=3,H874="F",NOT(L874="Unattached")),SUMIF(O$2:O874,O874,I$2:I874),"")</f>
        <v/>
      </c>
      <c r="U874" s="8" t="str">
        <f t="shared" si="134"/>
        <v/>
      </c>
      <c r="V874" s="8" t="str">
        <f t="shared" si="138"/>
        <v/>
      </c>
      <c r="W874" s="40" t="str">
        <f t="shared" si="135"/>
        <v xml:space="preserve"> </v>
      </c>
      <c r="X874" s="40" t="str">
        <f>IF(H874="M",IF(P874&lt;&gt;4,"",VLOOKUP(CONCATENATE(O874," ",(P874-3)),$W$2:AA874,5,0)),IF(P874&lt;&gt;3,"",VLOOKUP(CONCATENATE(O874," ",(P874-2)),$W$2:AA874,5,0)))</f>
        <v/>
      </c>
      <c r="Y874" s="40" t="str">
        <f>IF(H874="M",IF(P874&lt;&gt;4,"",VLOOKUP(CONCATENATE(O874," ",(P874-2)),$W$2:AA874,5,0)),IF(P874&lt;&gt;3,"",VLOOKUP(CONCATENATE(O874," ",(P874-1)),$W$2:AA874,5,0)))</f>
        <v/>
      </c>
      <c r="Z874" s="40" t="str">
        <f>IF(H874="M",IF(P874&lt;&gt;4,"",VLOOKUP(CONCATENATE(O874," ",(P874-1)),$W$2:AA874,5,0)),IF(P874&lt;&gt;3,"",VLOOKUP(CONCATENATE(O874," ",(P874)),$W$2:AA874,5,0)))</f>
        <v/>
      </c>
      <c r="AA874" s="40" t="str">
        <f t="shared" si="139"/>
        <v/>
      </c>
    </row>
    <row r="875" spans="1:27" x14ac:dyDescent="0.3">
      <c r="A875" s="78" t="str">
        <f t="shared" si="132"/>
        <v/>
      </c>
      <c r="B875" s="78" t="str">
        <f t="shared" si="133"/>
        <v/>
      </c>
      <c r="C875" s="1">
        <v>874</v>
      </c>
      <c r="E875" s="73"/>
      <c r="F875" t="str">
        <f>IF(D875="","",VLOOKUP(D875,ENTRANTS!$A$1:$H$1000,2,0))</f>
        <v/>
      </c>
      <c r="G875" t="str">
        <f>IF(D875="","",VLOOKUP(D875,ENTRANTS!$A$1:$H$1000,3,0))</f>
        <v/>
      </c>
      <c r="H875" s="1" t="str">
        <f>IF(D875="","",LEFT(VLOOKUP(D875,ENTRANTS!$A$1:$H$1000,5,0),1))</f>
        <v/>
      </c>
      <c r="I875" s="1" t="str">
        <f>IF(D875="","",COUNTIF($H$2:H875,H875))</f>
        <v/>
      </c>
      <c r="J875" s="1" t="str">
        <f>IF(D875="","",VLOOKUP(D875,ENTRANTS!$A$1:$H$1000,4,0))</f>
        <v/>
      </c>
      <c r="K875" s="1" t="str">
        <f>IF(D875="","",COUNTIF($J$2:J875,J875))</f>
        <v/>
      </c>
      <c r="L875" t="str">
        <f>IF(D875="","",VLOOKUP(D875,ENTRANTS!$A$1:$H$1000,6,0))</f>
        <v/>
      </c>
      <c r="M875" s="99" t="str">
        <f t="shared" si="136"/>
        <v/>
      </c>
      <c r="N875" s="38"/>
      <c r="O875" s="5" t="str">
        <f t="shared" si="137"/>
        <v/>
      </c>
      <c r="P875" s="6" t="str">
        <f>IF(D875="","",COUNTIF($O$2:O875,O875))</f>
        <v/>
      </c>
      <c r="Q875" s="7" t="str">
        <f t="shared" si="140"/>
        <v/>
      </c>
      <c r="R875" s="42" t="str">
        <f>IF(AND(P875=4,H875="M",NOT(L875="Unattached")),SUMIF(O$2:O875,O875,I$2:I875),"")</f>
        <v/>
      </c>
      <c r="S875" s="7" t="str">
        <f t="shared" si="141"/>
        <v/>
      </c>
      <c r="T875" s="42" t="str">
        <f>IF(AND(P875=3,H875="F",NOT(L875="Unattached")),SUMIF(O$2:O875,O875,I$2:I875),"")</f>
        <v/>
      </c>
      <c r="U875" s="8" t="str">
        <f t="shared" si="134"/>
        <v/>
      </c>
      <c r="V875" s="8" t="str">
        <f t="shared" si="138"/>
        <v/>
      </c>
      <c r="W875" s="40" t="str">
        <f t="shared" si="135"/>
        <v xml:space="preserve"> </v>
      </c>
      <c r="X875" s="40" t="str">
        <f>IF(H875="M",IF(P875&lt;&gt;4,"",VLOOKUP(CONCATENATE(O875," ",(P875-3)),$W$2:AA875,5,0)),IF(P875&lt;&gt;3,"",VLOOKUP(CONCATENATE(O875," ",(P875-2)),$W$2:AA875,5,0)))</f>
        <v/>
      </c>
      <c r="Y875" s="40" t="str">
        <f>IF(H875="M",IF(P875&lt;&gt;4,"",VLOOKUP(CONCATENATE(O875," ",(P875-2)),$W$2:AA875,5,0)),IF(P875&lt;&gt;3,"",VLOOKUP(CONCATENATE(O875," ",(P875-1)),$W$2:AA875,5,0)))</f>
        <v/>
      </c>
      <c r="Z875" s="40" t="str">
        <f>IF(H875="M",IF(P875&lt;&gt;4,"",VLOOKUP(CONCATENATE(O875," ",(P875-1)),$W$2:AA875,5,0)),IF(P875&lt;&gt;3,"",VLOOKUP(CONCATENATE(O875," ",(P875)),$W$2:AA875,5,0)))</f>
        <v/>
      </c>
      <c r="AA875" s="40" t="str">
        <f t="shared" si="139"/>
        <v/>
      </c>
    </row>
    <row r="876" spans="1:27" x14ac:dyDescent="0.3">
      <c r="A876" s="78" t="str">
        <f t="shared" si="132"/>
        <v/>
      </c>
      <c r="B876" s="78" t="str">
        <f t="shared" si="133"/>
        <v/>
      </c>
      <c r="C876" s="1">
        <v>875</v>
      </c>
      <c r="E876" s="73"/>
      <c r="F876" t="str">
        <f>IF(D876="","",VLOOKUP(D876,ENTRANTS!$A$1:$H$1000,2,0))</f>
        <v/>
      </c>
      <c r="G876" t="str">
        <f>IF(D876="","",VLOOKUP(D876,ENTRANTS!$A$1:$H$1000,3,0))</f>
        <v/>
      </c>
      <c r="H876" s="1" t="str">
        <f>IF(D876="","",LEFT(VLOOKUP(D876,ENTRANTS!$A$1:$H$1000,5,0),1))</f>
        <v/>
      </c>
      <c r="I876" s="1" t="str">
        <f>IF(D876="","",COUNTIF($H$2:H876,H876))</f>
        <v/>
      </c>
      <c r="J876" s="1" t="str">
        <f>IF(D876="","",VLOOKUP(D876,ENTRANTS!$A$1:$H$1000,4,0))</f>
        <v/>
      </c>
      <c r="K876" s="1" t="str">
        <f>IF(D876="","",COUNTIF($J$2:J876,J876))</f>
        <v/>
      </c>
      <c r="L876" t="str">
        <f>IF(D876="","",VLOOKUP(D876,ENTRANTS!$A$1:$H$1000,6,0))</f>
        <v/>
      </c>
      <c r="M876" s="99" t="str">
        <f t="shared" si="136"/>
        <v/>
      </c>
      <c r="N876" s="38"/>
      <c r="O876" s="5" t="str">
        <f t="shared" si="137"/>
        <v/>
      </c>
      <c r="P876" s="6" t="str">
        <f>IF(D876="","",COUNTIF($O$2:O876,O876))</f>
        <v/>
      </c>
      <c r="Q876" s="7" t="str">
        <f t="shared" si="140"/>
        <v/>
      </c>
      <c r="R876" s="42" t="str">
        <f>IF(AND(P876=4,H876="M",NOT(L876="Unattached")),SUMIF(O$2:O876,O876,I$2:I876),"")</f>
        <v/>
      </c>
      <c r="S876" s="7" t="str">
        <f t="shared" si="141"/>
        <v/>
      </c>
      <c r="T876" s="42" t="str">
        <f>IF(AND(P876=3,H876="F",NOT(L876="Unattached")),SUMIF(O$2:O876,O876,I$2:I876),"")</f>
        <v/>
      </c>
      <c r="U876" s="8" t="str">
        <f t="shared" si="134"/>
        <v/>
      </c>
      <c r="V876" s="8" t="str">
        <f t="shared" si="138"/>
        <v/>
      </c>
      <c r="W876" s="40" t="str">
        <f t="shared" si="135"/>
        <v xml:space="preserve"> </v>
      </c>
      <c r="X876" s="40" t="str">
        <f>IF(H876="M",IF(P876&lt;&gt;4,"",VLOOKUP(CONCATENATE(O876," ",(P876-3)),$W$2:AA876,5,0)),IF(P876&lt;&gt;3,"",VLOOKUP(CONCATENATE(O876," ",(P876-2)),$W$2:AA876,5,0)))</f>
        <v/>
      </c>
      <c r="Y876" s="40" t="str">
        <f>IF(H876="M",IF(P876&lt;&gt;4,"",VLOOKUP(CONCATENATE(O876," ",(P876-2)),$W$2:AA876,5,0)),IF(P876&lt;&gt;3,"",VLOOKUP(CONCATENATE(O876," ",(P876-1)),$W$2:AA876,5,0)))</f>
        <v/>
      </c>
      <c r="Z876" s="40" t="str">
        <f>IF(H876="M",IF(P876&lt;&gt;4,"",VLOOKUP(CONCATENATE(O876," ",(P876-1)),$W$2:AA876,5,0)),IF(P876&lt;&gt;3,"",VLOOKUP(CONCATENATE(O876," ",(P876)),$W$2:AA876,5,0)))</f>
        <v/>
      </c>
      <c r="AA876" s="40" t="str">
        <f t="shared" si="139"/>
        <v/>
      </c>
    </row>
    <row r="877" spans="1:27" x14ac:dyDescent="0.3">
      <c r="A877" s="78" t="str">
        <f t="shared" si="132"/>
        <v/>
      </c>
      <c r="B877" s="78" t="str">
        <f t="shared" si="133"/>
        <v/>
      </c>
      <c r="C877" s="1">
        <v>876</v>
      </c>
      <c r="E877" s="73"/>
      <c r="F877" t="str">
        <f>IF(D877="","",VLOOKUP(D877,ENTRANTS!$A$1:$H$1000,2,0))</f>
        <v/>
      </c>
      <c r="G877" t="str">
        <f>IF(D877="","",VLOOKUP(D877,ENTRANTS!$A$1:$H$1000,3,0))</f>
        <v/>
      </c>
      <c r="H877" s="1" t="str">
        <f>IF(D877="","",LEFT(VLOOKUP(D877,ENTRANTS!$A$1:$H$1000,5,0),1))</f>
        <v/>
      </c>
      <c r="I877" s="1" t="str">
        <f>IF(D877="","",COUNTIF($H$2:H877,H877))</f>
        <v/>
      </c>
      <c r="J877" s="1" t="str">
        <f>IF(D877="","",VLOOKUP(D877,ENTRANTS!$A$1:$H$1000,4,0))</f>
        <v/>
      </c>
      <c r="K877" s="1" t="str">
        <f>IF(D877="","",COUNTIF($J$2:J877,J877))</f>
        <v/>
      </c>
      <c r="L877" t="str">
        <f>IF(D877="","",VLOOKUP(D877,ENTRANTS!$A$1:$H$1000,6,0))</f>
        <v/>
      </c>
      <c r="M877" s="99" t="str">
        <f t="shared" si="136"/>
        <v/>
      </c>
      <c r="N877" s="38"/>
      <c r="O877" s="5" t="str">
        <f t="shared" si="137"/>
        <v/>
      </c>
      <c r="P877" s="6" t="str">
        <f>IF(D877="","",COUNTIF($O$2:O877,O877))</f>
        <v/>
      </c>
      <c r="Q877" s="7" t="str">
        <f t="shared" si="140"/>
        <v/>
      </c>
      <c r="R877" s="42" t="str">
        <f>IF(AND(P877=4,H877="M",NOT(L877="Unattached")),SUMIF(O$2:O877,O877,I$2:I877),"")</f>
        <v/>
      </c>
      <c r="S877" s="7" t="str">
        <f t="shared" si="141"/>
        <v/>
      </c>
      <c r="T877" s="42" t="str">
        <f>IF(AND(P877=3,H877="F",NOT(L877="Unattached")),SUMIF(O$2:O877,O877,I$2:I877),"")</f>
        <v/>
      </c>
      <c r="U877" s="8" t="str">
        <f t="shared" si="134"/>
        <v/>
      </c>
      <c r="V877" s="8" t="str">
        <f t="shared" si="138"/>
        <v/>
      </c>
      <c r="W877" s="40" t="str">
        <f t="shared" si="135"/>
        <v xml:space="preserve"> </v>
      </c>
      <c r="X877" s="40" t="str">
        <f>IF(H877="M",IF(P877&lt;&gt;4,"",VLOOKUP(CONCATENATE(O877," ",(P877-3)),$W$2:AA877,5,0)),IF(P877&lt;&gt;3,"",VLOOKUP(CONCATENATE(O877," ",(P877-2)),$W$2:AA877,5,0)))</f>
        <v/>
      </c>
      <c r="Y877" s="40" t="str">
        <f>IF(H877="M",IF(P877&lt;&gt;4,"",VLOOKUP(CONCATENATE(O877," ",(P877-2)),$W$2:AA877,5,0)),IF(P877&lt;&gt;3,"",VLOOKUP(CONCATENATE(O877," ",(P877-1)),$W$2:AA877,5,0)))</f>
        <v/>
      </c>
      <c r="Z877" s="40" t="str">
        <f>IF(H877="M",IF(P877&lt;&gt;4,"",VLOOKUP(CONCATENATE(O877," ",(P877-1)),$W$2:AA877,5,0)),IF(P877&lt;&gt;3,"",VLOOKUP(CONCATENATE(O877," ",(P877)),$W$2:AA877,5,0)))</f>
        <v/>
      </c>
      <c r="AA877" s="40" t="str">
        <f t="shared" si="139"/>
        <v/>
      </c>
    </row>
    <row r="878" spans="1:27" x14ac:dyDescent="0.3">
      <c r="A878" s="78" t="str">
        <f t="shared" si="132"/>
        <v/>
      </c>
      <c r="B878" s="78" t="str">
        <f t="shared" si="133"/>
        <v/>
      </c>
      <c r="C878" s="1">
        <v>877</v>
      </c>
      <c r="E878" s="73"/>
      <c r="F878" t="str">
        <f>IF(D878="","",VLOOKUP(D878,ENTRANTS!$A$1:$H$1000,2,0))</f>
        <v/>
      </c>
      <c r="G878" t="str">
        <f>IF(D878="","",VLOOKUP(D878,ENTRANTS!$A$1:$H$1000,3,0))</f>
        <v/>
      </c>
      <c r="H878" s="1" t="str">
        <f>IF(D878="","",LEFT(VLOOKUP(D878,ENTRANTS!$A$1:$H$1000,5,0),1))</f>
        <v/>
      </c>
      <c r="I878" s="1" t="str">
        <f>IF(D878="","",COUNTIF($H$2:H878,H878))</f>
        <v/>
      </c>
      <c r="J878" s="1" t="str">
        <f>IF(D878="","",VLOOKUP(D878,ENTRANTS!$A$1:$H$1000,4,0))</f>
        <v/>
      </c>
      <c r="K878" s="1" t="str">
        <f>IF(D878="","",COUNTIF($J$2:J878,J878))</f>
        <v/>
      </c>
      <c r="L878" t="str">
        <f>IF(D878="","",VLOOKUP(D878,ENTRANTS!$A$1:$H$1000,6,0))</f>
        <v/>
      </c>
      <c r="M878" s="99" t="str">
        <f t="shared" si="136"/>
        <v/>
      </c>
      <c r="N878" s="38"/>
      <c r="O878" s="5" t="str">
        <f t="shared" si="137"/>
        <v/>
      </c>
      <c r="P878" s="6" t="str">
        <f>IF(D878="","",COUNTIF($O$2:O878,O878))</f>
        <v/>
      </c>
      <c r="Q878" s="7" t="str">
        <f t="shared" si="140"/>
        <v/>
      </c>
      <c r="R878" s="42" t="str">
        <f>IF(AND(P878=4,H878="M",NOT(L878="Unattached")),SUMIF(O$2:O878,O878,I$2:I878),"")</f>
        <v/>
      </c>
      <c r="S878" s="7" t="str">
        <f t="shared" si="141"/>
        <v/>
      </c>
      <c r="T878" s="42" t="str">
        <f>IF(AND(P878=3,H878="F",NOT(L878="Unattached")),SUMIF(O$2:O878,O878,I$2:I878),"")</f>
        <v/>
      </c>
      <c r="U878" s="8" t="str">
        <f t="shared" si="134"/>
        <v/>
      </c>
      <c r="V878" s="8" t="str">
        <f t="shared" si="138"/>
        <v/>
      </c>
      <c r="W878" s="40" t="str">
        <f t="shared" si="135"/>
        <v xml:space="preserve"> </v>
      </c>
      <c r="X878" s="40" t="str">
        <f>IF(H878="M",IF(P878&lt;&gt;4,"",VLOOKUP(CONCATENATE(O878," ",(P878-3)),$W$2:AA878,5,0)),IF(P878&lt;&gt;3,"",VLOOKUP(CONCATENATE(O878," ",(P878-2)),$W$2:AA878,5,0)))</f>
        <v/>
      </c>
      <c r="Y878" s="40" t="str">
        <f>IF(H878="M",IF(P878&lt;&gt;4,"",VLOOKUP(CONCATENATE(O878," ",(P878-2)),$W$2:AA878,5,0)),IF(P878&lt;&gt;3,"",VLOOKUP(CONCATENATE(O878," ",(P878-1)),$W$2:AA878,5,0)))</f>
        <v/>
      </c>
      <c r="Z878" s="40" t="str">
        <f>IF(H878="M",IF(P878&lt;&gt;4,"",VLOOKUP(CONCATENATE(O878," ",(P878-1)),$W$2:AA878,5,0)),IF(P878&lt;&gt;3,"",VLOOKUP(CONCATENATE(O878," ",(P878)),$W$2:AA878,5,0)))</f>
        <v/>
      </c>
      <c r="AA878" s="40" t="str">
        <f t="shared" si="139"/>
        <v/>
      </c>
    </row>
    <row r="879" spans="1:27" x14ac:dyDescent="0.3">
      <c r="A879" s="78" t="str">
        <f t="shared" si="132"/>
        <v/>
      </c>
      <c r="B879" s="78" t="str">
        <f t="shared" si="133"/>
        <v/>
      </c>
      <c r="C879" s="1">
        <v>878</v>
      </c>
      <c r="E879" s="73"/>
      <c r="F879" t="str">
        <f>IF(D879="","",VLOOKUP(D879,ENTRANTS!$A$1:$H$1000,2,0))</f>
        <v/>
      </c>
      <c r="G879" t="str">
        <f>IF(D879="","",VLOOKUP(D879,ENTRANTS!$A$1:$H$1000,3,0))</f>
        <v/>
      </c>
      <c r="H879" s="1" t="str">
        <f>IF(D879="","",LEFT(VLOOKUP(D879,ENTRANTS!$A$1:$H$1000,5,0),1))</f>
        <v/>
      </c>
      <c r="I879" s="1" t="str">
        <f>IF(D879="","",COUNTIF($H$2:H879,H879))</f>
        <v/>
      </c>
      <c r="J879" s="1" t="str">
        <f>IF(D879="","",VLOOKUP(D879,ENTRANTS!$A$1:$H$1000,4,0))</f>
        <v/>
      </c>
      <c r="K879" s="1" t="str">
        <f>IF(D879="","",COUNTIF($J$2:J879,J879))</f>
        <v/>
      </c>
      <c r="L879" t="str">
        <f>IF(D879="","",VLOOKUP(D879,ENTRANTS!$A$1:$H$1000,6,0))</f>
        <v/>
      </c>
      <c r="M879" s="99" t="str">
        <f t="shared" si="136"/>
        <v/>
      </c>
      <c r="N879" s="38"/>
      <c r="O879" s="5" t="str">
        <f t="shared" si="137"/>
        <v/>
      </c>
      <c r="P879" s="6" t="str">
        <f>IF(D879="","",COUNTIF($O$2:O879,O879))</f>
        <v/>
      </c>
      <c r="Q879" s="7" t="str">
        <f t="shared" si="140"/>
        <v/>
      </c>
      <c r="R879" s="42" t="str">
        <f>IF(AND(P879=4,H879="M",NOT(L879="Unattached")),SUMIF(O$2:O879,O879,I$2:I879),"")</f>
        <v/>
      </c>
      <c r="S879" s="7" t="str">
        <f t="shared" si="141"/>
        <v/>
      </c>
      <c r="T879" s="42" t="str">
        <f>IF(AND(P879=3,H879="F",NOT(L879="Unattached")),SUMIF(O$2:O879,O879,I$2:I879),"")</f>
        <v/>
      </c>
      <c r="U879" s="8" t="str">
        <f t="shared" si="134"/>
        <v/>
      </c>
      <c r="V879" s="8" t="str">
        <f t="shared" si="138"/>
        <v/>
      </c>
      <c r="W879" s="40" t="str">
        <f t="shared" si="135"/>
        <v xml:space="preserve"> </v>
      </c>
      <c r="X879" s="40" t="str">
        <f>IF(H879="M",IF(P879&lt;&gt;4,"",VLOOKUP(CONCATENATE(O879," ",(P879-3)),$W$2:AA879,5,0)),IF(P879&lt;&gt;3,"",VLOOKUP(CONCATENATE(O879," ",(P879-2)),$W$2:AA879,5,0)))</f>
        <v/>
      </c>
      <c r="Y879" s="40" t="str">
        <f>IF(H879="M",IF(P879&lt;&gt;4,"",VLOOKUP(CONCATENATE(O879," ",(P879-2)),$W$2:AA879,5,0)),IF(P879&lt;&gt;3,"",VLOOKUP(CONCATENATE(O879," ",(P879-1)),$W$2:AA879,5,0)))</f>
        <v/>
      </c>
      <c r="Z879" s="40" t="str">
        <f>IF(H879="M",IF(P879&lt;&gt;4,"",VLOOKUP(CONCATENATE(O879," ",(P879-1)),$W$2:AA879,5,0)),IF(P879&lt;&gt;3,"",VLOOKUP(CONCATENATE(O879," ",(P879)),$W$2:AA879,5,0)))</f>
        <v/>
      </c>
      <c r="AA879" s="40" t="str">
        <f t="shared" si="139"/>
        <v/>
      </c>
    </row>
    <row r="880" spans="1:27" x14ac:dyDescent="0.3">
      <c r="A880" s="78" t="str">
        <f t="shared" si="132"/>
        <v/>
      </c>
      <c r="B880" s="78" t="str">
        <f t="shared" si="133"/>
        <v/>
      </c>
      <c r="C880" s="1">
        <v>879</v>
      </c>
      <c r="E880" s="73"/>
      <c r="F880" t="str">
        <f>IF(D880="","",VLOOKUP(D880,ENTRANTS!$A$1:$H$1000,2,0))</f>
        <v/>
      </c>
      <c r="G880" t="str">
        <f>IF(D880="","",VLOOKUP(D880,ENTRANTS!$A$1:$H$1000,3,0))</f>
        <v/>
      </c>
      <c r="H880" s="1" t="str">
        <f>IF(D880="","",LEFT(VLOOKUP(D880,ENTRANTS!$A$1:$H$1000,5,0),1))</f>
        <v/>
      </c>
      <c r="I880" s="1" t="str">
        <f>IF(D880="","",COUNTIF($H$2:H880,H880))</f>
        <v/>
      </c>
      <c r="J880" s="1" t="str">
        <f>IF(D880="","",VLOOKUP(D880,ENTRANTS!$A$1:$H$1000,4,0))</f>
        <v/>
      </c>
      <c r="K880" s="1" t="str">
        <f>IF(D880="","",COUNTIF($J$2:J880,J880))</f>
        <v/>
      </c>
      <c r="L880" t="str">
        <f>IF(D880="","",VLOOKUP(D880,ENTRANTS!$A$1:$H$1000,6,0))</f>
        <v/>
      </c>
      <c r="M880" s="99" t="str">
        <f t="shared" si="136"/>
        <v/>
      </c>
      <c r="N880" s="38"/>
      <c r="O880" s="5" t="str">
        <f t="shared" si="137"/>
        <v/>
      </c>
      <c r="P880" s="6" t="str">
        <f>IF(D880="","",COUNTIF($O$2:O880,O880))</f>
        <v/>
      </c>
      <c r="Q880" s="7" t="str">
        <f t="shared" si="140"/>
        <v/>
      </c>
      <c r="R880" s="42" t="str">
        <f>IF(AND(P880=4,H880="M",NOT(L880="Unattached")),SUMIF(O$2:O880,O880,I$2:I880),"")</f>
        <v/>
      </c>
      <c r="S880" s="7" t="str">
        <f t="shared" si="141"/>
        <v/>
      </c>
      <c r="T880" s="42" t="str">
        <f>IF(AND(P880=3,H880="F",NOT(L880="Unattached")),SUMIF(O$2:O880,O880,I$2:I880),"")</f>
        <v/>
      </c>
      <c r="U880" s="8" t="str">
        <f t="shared" si="134"/>
        <v/>
      </c>
      <c r="V880" s="8" t="str">
        <f t="shared" si="138"/>
        <v/>
      </c>
      <c r="W880" s="40" t="str">
        <f t="shared" si="135"/>
        <v xml:space="preserve"> </v>
      </c>
      <c r="X880" s="40" t="str">
        <f>IF(H880="M",IF(P880&lt;&gt;4,"",VLOOKUP(CONCATENATE(O880," ",(P880-3)),$W$2:AA880,5,0)),IF(P880&lt;&gt;3,"",VLOOKUP(CONCATENATE(O880," ",(P880-2)),$W$2:AA880,5,0)))</f>
        <v/>
      </c>
      <c r="Y880" s="40" t="str">
        <f>IF(H880="M",IF(P880&lt;&gt;4,"",VLOOKUP(CONCATENATE(O880," ",(P880-2)),$W$2:AA880,5,0)),IF(P880&lt;&gt;3,"",VLOOKUP(CONCATENATE(O880," ",(P880-1)),$W$2:AA880,5,0)))</f>
        <v/>
      </c>
      <c r="Z880" s="40" t="str">
        <f>IF(H880="M",IF(P880&lt;&gt;4,"",VLOOKUP(CONCATENATE(O880," ",(P880-1)),$W$2:AA880,5,0)),IF(P880&lt;&gt;3,"",VLOOKUP(CONCATENATE(O880," ",(P880)),$W$2:AA880,5,0)))</f>
        <v/>
      </c>
      <c r="AA880" s="40" t="str">
        <f t="shared" si="139"/>
        <v/>
      </c>
    </row>
    <row r="881" spans="1:27" x14ac:dyDescent="0.3">
      <c r="A881" s="78" t="str">
        <f t="shared" si="132"/>
        <v/>
      </c>
      <c r="B881" s="78" t="str">
        <f t="shared" si="133"/>
        <v/>
      </c>
      <c r="C881" s="1">
        <v>880</v>
      </c>
      <c r="E881" s="73"/>
      <c r="F881" t="str">
        <f>IF(D881="","",VLOOKUP(D881,ENTRANTS!$A$1:$H$1000,2,0))</f>
        <v/>
      </c>
      <c r="G881" t="str">
        <f>IF(D881="","",VLOOKUP(D881,ENTRANTS!$A$1:$H$1000,3,0))</f>
        <v/>
      </c>
      <c r="H881" s="1" t="str">
        <f>IF(D881="","",LEFT(VLOOKUP(D881,ENTRANTS!$A$1:$H$1000,5,0),1))</f>
        <v/>
      </c>
      <c r="I881" s="1" t="str">
        <f>IF(D881="","",COUNTIF($H$2:H881,H881))</f>
        <v/>
      </c>
      <c r="J881" s="1" t="str">
        <f>IF(D881="","",VLOOKUP(D881,ENTRANTS!$A$1:$H$1000,4,0))</f>
        <v/>
      </c>
      <c r="K881" s="1" t="str">
        <f>IF(D881="","",COUNTIF($J$2:J881,J881))</f>
        <v/>
      </c>
      <c r="L881" t="str">
        <f>IF(D881="","",VLOOKUP(D881,ENTRANTS!$A$1:$H$1000,6,0))</f>
        <v/>
      </c>
      <c r="M881" s="99" t="str">
        <f t="shared" si="136"/>
        <v/>
      </c>
      <c r="N881" s="38"/>
      <c r="O881" s="5" t="str">
        <f t="shared" si="137"/>
        <v/>
      </c>
      <c r="P881" s="6" t="str">
        <f>IF(D881="","",COUNTIF($O$2:O881,O881))</f>
        <v/>
      </c>
      <c r="Q881" s="7" t="str">
        <f t="shared" si="140"/>
        <v/>
      </c>
      <c r="R881" s="42" t="str">
        <f>IF(AND(P881=4,H881="M",NOT(L881="Unattached")),SUMIF(O$2:O881,O881,I$2:I881),"")</f>
        <v/>
      </c>
      <c r="S881" s="7" t="str">
        <f t="shared" si="141"/>
        <v/>
      </c>
      <c r="T881" s="42" t="str">
        <f>IF(AND(P881=3,H881="F",NOT(L881="Unattached")),SUMIF(O$2:O881,O881,I$2:I881),"")</f>
        <v/>
      </c>
      <c r="U881" s="8" t="str">
        <f t="shared" si="134"/>
        <v/>
      </c>
      <c r="V881" s="8" t="str">
        <f t="shared" si="138"/>
        <v/>
      </c>
      <c r="W881" s="40" t="str">
        <f t="shared" si="135"/>
        <v xml:space="preserve"> </v>
      </c>
      <c r="X881" s="40" t="str">
        <f>IF(H881="M",IF(P881&lt;&gt;4,"",VLOOKUP(CONCATENATE(O881," ",(P881-3)),$W$2:AA881,5,0)),IF(P881&lt;&gt;3,"",VLOOKUP(CONCATENATE(O881," ",(P881-2)),$W$2:AA881,5,0)))</f>
        <v/>
      </c>
      <c r="Y881" s="40" t="str">
        <f>IF(H881="M",IF(P881&lt;&gt;4,"",VLOOKUP(CONCATENATE(O881," ",(P881-2)),$W$2:AA881,5,0)),IF(P881&lt;&gt;3,"",VLOOKUP(CONCATENATE(O881," ",(P881-1)),$W$2:AA881,5,0)))</f>
        <v/>
      </c>
      <c r="Z881" s="40" t="str">
        <f>IF(H881="M",IF(P881&lt;&gt;4,"",VLOOKUP(CONCATENATE(O881," ",(P881-1)),$W$2:AA881,5,0)),IF(P881&lt;&gt;3,"",VLOOKUP(CONCATENATE(O881," ",(P881)),$W$2:AA881,5,0)))</f>
        <v/>
      </c>
      <c r="AA881" s="40" t="str">
        <f t="shared" si="139"/>
        <v/>
      </c>
    </row>
    <row r="882" spans="1:27" x14ac:dyDescent="0.3">
      <c r="A882" s="78" t="str">
        <f t="shared" si="132"/>
        <v/>
      </c>
      <c r="B882" s="78" t="str">
        <f t="shared" si="133"/>
        <v/>
      </c>
      <c r="C882" s="1">
        <v>881</v>
      </c>
      <c r="E882" s="73"/>
      <c r="F882" t="str">
        <f>IF(D882="","",VLOOKUP(D882,ENTRANTS!$A$1:$H$1000,2,0))</f>
        <v/>
      </c>
      <c r="G882" t="str">
        <f>IF(D882="","",VLOOKUP(D882,ENTRANTS!$A$1:$H$1000,3,0))</f>
        <v/>
      </c>
      <c r="H882" s="1" t="str">
        <f>IF(D882="","",LEFT(VLOOKUP(D882,ENTRANTS!$A$1:$H$1000,5,0),1))</f>
        <v/>
      </c>
      <c r="I882" s="1" t="str">
        <f>IF(D882="","",COUNTIF($H$2:H882,H882))</f>
        <v/>
      </c>
      <c r="J882" s="1" t="str">
        <f>IF(D882="","",VLOOKUP(D882,ENTRANTS!$A$1:$H$1000,4,0))</f>
        <v/>
      </c>
      <c r="K882" s="1" t="str">
        <f>IF(D882="","",COUNTIF($J$2:J882,J882))</f>
        <v/>
      </c>
      <c r="L882" t="str">
        <f>IF(D882="","",VLOOKUP(D882,ENTRANTS!$A$1:$H$1000,6,0))</f>
        <v/>
      </c>
      <c r="M882" s="99" t="str">
        <f t="shared" si="136"/>
        <v/>
      </c>
      <c r="N882" s="38"/>
      <c r="O882" s="5" t="str">
        <f t="shared" si="137"/>
        <v/>
      </c>
      <c r="P882" s="6" t="str">
        <f>IF(D882="","",COUNTIF($O$2:O882,O882))</f>
        <v/>
      </c>
      <c r="Q882" s="7" t="str">
        <f t="shared" si="140"/>
        <v/>
      </c>
      <c r="R882" s="42" t="str">
        <f>IF(AND(P882=4,H882="M",NOT(L882="Unattached")),SUMIF(O$2:O882,O882,I$2:I882),"")</f>
        <v/>
      </c>
      <c r="S882" s="7" t="str">
        <f t="shared" si="141"/>
        <v/>
      </c>
      <c r="T882" s="42" t="str">
        <f>IF(AND(P882=3,H882="F",NOT(L882="Unattached")),SUMIF(O$2:O882,O882,I$2:I882),"")</f>
        <v/>
      </c>
      <c r="U882" s="8" t="str">
        <f t="shared" si="134"/>
        <v/>
      </c>
      <c r="V882" s="8" t="str">
        <f t="shared" si="138"/>
        <v/>
      </c>
      <c r="W882" s="40" t="str">
        <f t="shared" si="135"/>
        <v xml:space="preserve"> </v>
      </c>
      <c r="X882" s="40" t="str">
        <f>IF(H882="M",IF(P882&lt;&gt;4,"",VLOOKUP(CONCATENATE(O882," ",(P882-3)),$W$2:AA882,5,0)),IF(P882&lt;&gt;3,"",VLOOKUP(CONCATENATE(O882," ",(P882-2)),$W$2:AA882,5,0)))</f>
        <v/>
      </c>
      <c r="Y882" s="40" t="str">
        <f>IF(H882="M",IF(P882&lt;&gt;4,"",VLOOKUP(CONCATENATE(O882," ",(P882-2)),$W$2:AA882,5,0)),IF(P882&lt;&gt;3,"",VLOOKUP(CONCATENATE(O882," ",(P882-1)),$W$2:AA882,5,0)))</f>
        <v/>
      </c>
      <c r="Z882" s="40" t="str">
        <f>IF(H882="M",IF(P882&lt;&gt;4,"",VLOOKUP(CONCATENATE(O882," ",(P882-1)),$W$2:AA882,5,0)),IF(P882&lt;&gt;3,"",VLOOKUP(CONCATENATE(O882," ",(P882)),$W$2:AA882,5,0)))</f>
        <v/>
      </c>
      <c r="AA882" s="40" t="str">
        <f t="shared" si="139"/>
        <v/>
      </c>
    </row>
    <row r="883" spans="1:27" x14ac:dyDescent="0.3">
      <c r="A883" s="78" t="str">
        <f t="shared" si="132"/>
        <v/>
      </c>
      <c r="B883" s="78" t="str">
        <f t="shared" si="133"/>
        <v/>
      </c>
      <c r="C883" s="1">
        <v>882</v>
      </c>
      <c r="E883" s="73"/>
      <c r="F883" t="str">
        <f>IF(D883="","",VLOOKUP(D883,ENTRANTS!$A$1:$H$1000,2,0))</f>
        <v/>
      </c>
      <c r="G883" t="str">
        <f>IF(D883="","",VLOOKUP(D883,ENTRANTS!$A$1:$H$1000,3,0))</f>
        <v/>
      </c>
      <c r="H883" s="1" t="str">
        <f>IF(D883="","",LEFT(VLOOKUP(D883,ENTRANTS!$A$1:$H$1000,5,0),1))</f>
        <v/>
      </c>
      <c r="I883" s="1" t="str">
        <f>IF(D883="","",COUNTIF($H$2:H883,H883))</f>
        <v/>
      </c>
      <c r="J883" s="1" t="str">
        <f>IF(D883="","",VLOOKUP(D883,ENTRANTS!$A$1:$H$1000,4,0))</f>
        <v/>
      </c>
      <c r="K883" s="1" t="str">
        <f>IF(D883="","",COUNTIF($J$2:J883,J883))</f>
        <v/>
      </c>
      <c r="L883" t="str">
        <f>IF(D883="","",VLOOKUP(D883,ENTRANTS!$A$1:$H$1000,6,0))</f>
        <v/>
      </c>
      <c r="M883" s="99" t="str">
        <f t="shared" si="136"/>
        <v/>
      </c>
      <c r="N883" s="38"/>
      <c r="O883" s="5" t="str">
        <f t="shared" si="137"/>
        <v/>
      </c>
      <c r="P883" s="6" t="str">
        <f>IF(D883="","",COUNTIF($O$2:O883,O883))</f>
        <v/>
      </c>
      <c r="Q883" s="7" t="str">
        <f t="shared" si="140"/>
        <v/>
      </c>
      <c r="R883" s="42" t="str">
        <f>IF(AND(P883=4,H883="M",NOT(L883="Unattached")),SUMIF(O$2:O883,O883,I$2:I883),"")</f>
        <v/>
      </c>
      <c r="S883" s="7" t="str">
        <f t="shared" si="141"/>
        <v/>
      </c>
      <c r="T883" s="42" t="str">
        <f>IF(AND(P883=3,H883="F",NOT(L883="Unattached")),SUMIF(O$2:O883,O883,I$2:I883),"")</f>
        <v/>
      </c>
      <c r="U883" s="8" t="str">
        <f t="shared" si="134"/>
        <v/>
      </c>
      <c r="V883" s="8" t="str">
        <f t="shared" si="138"/>
        <v/>
      </c>
      <c r="W883" s="40" t="str">
        <f t="shared" si="135"/>
        <v xml:space="preserve"> </v>
      </c>
      <c r="X883" s="40" t="str">
        <f>IF(H883="M",IF(P883&lt;&gt;4,"",VLOOKUP(CONCATENATE(O883," ",(P883-3)),$W$2:AA883,5,0)),IF(P883&lt;&gt;3,"",VLOOKUP(CONCATENATE(O883," ",(P883-2)),$W$2:AA883,5,0)))</f>
        <v/>
      </c>
      <c r="Y883" s="40" t="str">
        <f>IF(H883="M",IF(P883&lt;&gt;4,"",VLOOKUP(CONCATENATE(O883," ",(P883-2)),$W$2:AA883,5,0)),IF(P883&lt;&gt;3,"",VLOOKUP(CONCATENATE(O883," ",(P883-1)),$W$2:AA883,5,0)))</f>
        <v/>
      </c>
      <c r="Z883" s="40" t="str">
        <f>IF(H883="M",IF(P883&lt;&gt;4,"",VLOOKUP(CONCATENATE(O883," ",(P883-1)),$W$2:AA883,5,0)),IF(P883&lt;&gt;3,"",VLOOKUP(CONCATENATE(O883," ",(P883)),$W$2:AA883,5,0)))</f>
        <v/>
      </c>
      <c r="AA883" s="40" t="str">
        <f t="shared" si="139"/>
        <v/>
      </c>
    </row>
    <row r="884" spans="1:27" x14ac:dyDescent="0.3">
      <c r="A884" s="78" t="str">
        <f t="shared" si="132"/>
        <v/>
      </c>
      <c r="B884" s="78" t="str">
        <f t="shared" si="133"/>
        <v/>
      </c>
      <c r="C884" s="1">
        <v>883</v>
      </c>
      <c r="E884" s="73"/>
      <c r="F884" t="str">
        <f>IF(D884="","",VLOOKUP(D884,ENTRANTS!$A$1:$H$1000,2,0))</f>
        <v/>
      </c>
      <c r="G884" t="str">
        <f>IF(D884="","",VLOOKUP(D884,ENTRANTS!$A$1:$H$1000,3,0))</f>
        <v/>
      </c>
      <c r="H884" s="1" t="str">
        <f>IF(D884="","",LEFT(VLOOKUP(D884,ENTRANTS!$A$1:$H$1000,5,0),1))</f>
        <v/>
      </c>
      <c r="I884" s="1" t="str">
        <f>IF(D884="","",COUNTIF($H$2:H884,H884))</f>
        <v/>
      </c>
      <c r="J884" s="1" t="str">
        <f>IF(D884="","",VLOOKUP(D884,ENTRANTS!$A$1:$H$1000,4,0))</f>
        <v/>
      </c>
      <c r="K884" s="1" t="str">
        <f>IF(D884="","",COUNTIF($J$2:J884,J884))</f>
        <v/>
      </c>
      <c r="L884" t="str">
        <f>IF(D884="","",VLOOKUP(D884,ENTRANTS!$A$1:$H$1000,6,0))</f>
        <v/>
      </c>
      <c r="M884" s="99" t="str">
        <f t="shared" si="136"/>
        <v/>
      </c>
      <c r="N884" s="38"/>
      <c r="O884" s="5" t="str">
        <f t="shared" si="137"/>
        <v/>
      </c>
      <c r="P884" s="6" t="str">
        <f>IF(D884="","",COUNTIF($O$2:O884,O884))</f>
        <v/>
      </c>
      <c r="Q884" s="7" t="str">
        <f t="shared" si="140"/>
        <v/>
      </c>
      <c r="R884" s="42" t="str">
        <f>IF(AND(P884=4,H884="M",NOT(L884="Unattached")),SUMIF(O$2:O884,O884,I$2:I884),"")</f>
        <v/>
      </c>
      <c r="S884" s="7" t="str">
        <f t="shared" si="141"/>
        <v/>
      </c>
      <c r="T884" s="42" t="str">
        <f>IF(AND(P884=3,H884="F",NOT(L884="Unattached")),SUMIF(O$2:O884,O884,I$2:I884),"")</f>
        <v/>
      </c>
      <c r="U884" s="8" t="str">
        <f t="shared" si="134"/>
        <v/>
      </c>
      <c r="V884" s="8" t="str">
        <f t="shared" si="138"/>
        <v/>
      </c>
      <c r="W884" s="40" t="str">
        <f t="shared" si="135"/>
        <v xml:space="preserve"> </v>
      </c>
      <c r="X884" s="40" t="str">
        <f>IF(H884="M",IF(P884&lt;&gt;4,"",VLOOKUP(CONCATENATE(O884," ",(P884-3)),$W$2:AA884,5,0)),IF(P884&lt;&gt;3,"",VLOOKUP(CONCATENATE(O884," ",(P884-2)),$W$2:AA884,5,0)))</f>
        <v/>
      </c>
      <c r="Y884" s="40" t="str">
        <f>IF(H884="M",IF(P884&lt;&gt;4,"",VLOOKUP(CONCATENATE(O884," ",(P884-2)),$W$2:AA884,5,0)),IF(P884&lt;&gt;3,"",VLOOKUP(CONCATENATE(O884," ",(P884-1)),$W$2:AA884,5,0)))</f>
        <v/>
      </c>
      <c r="Z884" s="40" t="str">
        <f>IF(H884="M",IF(P884&lt;&gt;4,"",VLOOKUP(CONCATENATE(O884," ",(P884-1)),$W$2:AA884,5,0)),IF(P884&lt;&gt;3,"",VLOOKUP(CONCATENATE(O884," ",(P884)),$W$2:AA884,5,0)))</f>
        <v/>
      </c>
      <c r="AA884" s="40" t="str">
        <f t="shared" si="139"/>
        <v/>
      </c>
    </row>
    <row r="885" spans="1:27" x14ac:dyDescent="0.3">
      <c r="A885" s="78" t="str">
        <f t="shared" si="132"/>
        <v/>
      </c>
      <c r="B885" s="78" t="str">
        <f t="shared" si="133"/>
        <v/>
      </c>
      <c r="C885" s="1">
        <v>884</v>
      </c>
      <c r="E885" s="73"/>
      <c r="F885" t="str">
        <f>IF(D885="","",VLOOKUP(D885,ENTRANTS!$A$1:$H$1000,2,0))</f>
        <v/>
      </c>
      <c r="G885" t="str">
        <f>IF(D885="","",VLOOKUP(D885,ENTRANTS!$A$1:$H$1000,3,0))</f>
        <v/>
      </c>
      <c r="H885" s="1" t="str">
        <f>IF(D885="","",LEFT(VLOOKUP(D885,ENTRANTS!$A$1:$H$1000,5,0),1))</f>
        <v/>
      </c>
      <c r="I885" s="1" t="str">
        <f>IF(D885="","",COUNTIF($H$2:H885,H885))</f>
        <v/>
      </c>
      <c r="J885" s="1" t="str">
        <f>IF(D885="","",VLOOKUP(D885,ENTRANTS!$A$1:$H$1000,4,0))</f>
        <v/>
      </c>
      <c r="K885" s="1" t="str">
        <f>IF(D885="","",COUNTIF($J$2:J885,J885))</f>
        <v/>
      </c>
      <c r="L885" t="str">
        <f>IF(D885="","",VLOOKUP(D885,ENTRANTS!$A$1:$H$1000,6,0))</f>
        <v/>
      </c>
      <c r="M885" s="99" t="str">
        <f t="shared" si="136"/>
        <v/>
      </c>
      <c r="N885" s="38"/>
      <c r="O885" s="5" t="str">
        <f t="shared" si="137"/>
        <v/>
      </c>
      <c r="P885" s="6" t="str">
        <f>IF(D885="","",COUNTIF($O$2:O885,O885))</f>
        <v/>
      </c>
      <c r="Q885" s="7" t="str">
        <f t="shared" si="140"/>
        <v/>
      </c>
      <c r="R885" s="42" t="str">
        <f>IF(AND(P885=4,H885="M",NOT(L885="Unattached")),SUMIF(O$2:O885,O885,I$2:I885),"")</f>
        <v/>
      </c>
      <c r="S885" s="7" t="str">
        <f t="shared" si="141"/>
        <v/>
      </c>
      <c r="T885" s="42" t="str">
        <f>IF(AND(P885=3,H885="F",NOT(L885="Unattached")),SUMIF(O$2:O885,O885,I$2:I885),"")</f>
        <v/>
      </c>
      <c r="U885" s="8" t="str">
        <f t="shared" si="134"/>
        <v/>
      </c>
      <c r="V885" s="8" t="str">
        <f t="shared" si="138"/>
        <v/>
      </c>
      <c r="W885" s="40" t="str">
        <f t="shared" si="135"/>
        <v xml:space="preserve"> </v>
      </c>
      <c r="X885" s="40" t="str">
        <f>IF(H885="M",IF(P885&lt;&gt;4,"",VLOOKUP(CONCATENATE(O885," ",(P885-3)),$W$2:AA885,5,0)),IF(P885&lt;&gt;3,"",VLOOKUP(CONCATENATE(O885," ",(P885-2)),$W$2:AA885,5,0)))</f>
        <v/>
      </c>
      <c r="Y885" s="40" t="str">
        <f>IF(H885="M",IF(P885&lt;&gt;4,"",VLOOKUP(CONCATENATE(O885," ",(P885-2)),$W$2:AA885,5,0)),IF(P885&lt;&gt;3,"",VLOOKUP(CONCATENATE(O885," ",(P885-1)),$W$2:AA885,5,0)))</f>
        <v/>
      </c>
      <c r="Z885" s="40" t="str">
        <f>IF(H885="M",IF(P885&lt;&gt;4,"",VLOOKUP(CONCATENATE(O885," ",(P885-1)),$W$2:AA885,5,0)),IF(P885&lt;&gt;3,"",VLOOKUP(CONCATENATE(O885," ",(P885)),$W$2:AA885,5,0)))</f>
        <v/>
      </c>
      <c r="AA885" s="40" t="str">
        <f t="shared" si="139"/>
        <v/>
      </c>
    </row>
    <row r="886" spans="1:27" x14ac:dyDescent="0.3">
      <c r="A886" s="78" t="str">
        <f t="shared" si="132"/>
        <v/>
      </c>
      <c r="B886" s="78" t="str">
        <f t="shared" si="133"/>
        <v/>
      </c>
      <c r="C886" s="1">
        <v>885</v>
      </c>
      <c r="E886" s="73"/>
      <c r="F886" t="str">
        <f>IF(D886="","",VLOOKUP(D886,ENTRANTS!$A$1:$H$1000,2,0))</f>
        <v/>
      </c>
      <c r="G886" t="str">
        <f>IF(D886="","",VLOOKUP(D886,ENTRANTS!$A$1:$H$1000,3,0))</f>
        <v/>
      </c>
      <c r="H886" s="1" t="str">
        <f>IF(D886="","",LEFT(VLOOKUP(D886,ENTRANTS!$A$1:$H$1000,5,0),1))</f>
        <v/>
      </c>
      <c r="I886" s="1" t="str">
        <f>IF(D886="","",COUNTIF($H$2:H886,H886))</f>
        <v/>
      </c>
      <c r="J886" s="1" t="str">
        <f>IF(D886="","",VLOOKUP(D886,ENTRANTS!$A$1:$H$1000,4,0))</f>
        <v/>
      </c>
      <c r="K886" s="1" t="str">
        <f>IF(D886="","",COUNTIF($J$2:J886,J886))</f>
        <v/>
      </c>
      <c r="L886" t="str">
        <f>IF(D886="","",VLOOKUP(D886,ENTRANTS!$A$1:$H$1000,6,0))</f>
        <v/>
      </c>
      <c r="M886" s="99" t="str">
        <f t="shared" si="136"/>
        <v/>
      </c>
      <c r="N886" s="38"/>
      <c r="O886" s="5" t="str">
        <f t="shared" si="137"/>
        <v/>
      </c>
      <c r="P886" s="6" t="str">
        <f>IF(D886="","",COUNTIF($O$2:O886,O886))</f>
        <v/>
      </c>
      <c r="Q886" s="7" t="str">
        <f t="shared" si="140"/>
        <v/>
      </c>
      <c r="R886" s="42" t="str">
        <f>IF(AND(P886=4,H886="M",NOT(L886="Unattached")),SUMIF(O$2:O886,O886,I$2:I886),"")</f>
        <v/>
      </c>
      <c r="S886" s="7" t="str">
        <f t="shared" si="141"/>
        <v/>
      </c>
      <c r="T886" s="42" t="str">
        <f>IF(AND(P886=3,H886="F",NOT(L886="Unattached")),SUMIF(O$2:O886,O886,I$2:I886),"")</f>
        <v/>
      </c>
      <c r="U886" s="8" t="str">
        <f t="shared" si="134"/>
        <v/>
      </c>
      <c r="V886" s="8" t="str">
        <f t="shared" si="138"/>
        <v/>
      </c>
      <c r="W886" s="40" t="str">
        <f t="shared" si="135"/>
        <v xml:space="preserve"> </v>
      </c>
      <c r="X886" s="40" t="str">
        <f>IF(H886="M",IF(P886&lt;&gt;4,"",VLOOKUP(CONCATENATE(O886," ",(P886-3)),$W$2:AA886,5,0)),IF(P886&lt;&gt;3,"",VLOOKUP(CONCATENATE(O886," ",(P886-2)),$W$2:AA886,5,0)))</f>
        <v/>
      </c>
      <c r="Y886" s="40" t="str">
        <f>IF(H886="M",IF(P886&lt;&gt;4,"",VLOOKUP(CONCATENATE(O886," ",(P886-2)),$W$2:AA886,5,0)),IF(P886&lt;&gt;3,"",VLOOKUP(CONCATENATE(O886," ",(P886-1)),$W$2:AA886,5,0)))</f>
        <v/>
      </c>
      <c r="Z886" s="40" t="str">
        <f>IF(H886="M",IF(P886&lt;&gt;4,"",VLOOKUP(CONCATENATE(O886," ",(P886-1)),$W$2:AA886,5,0)),IF(P886&lt;&gt;3,"",VLOOKUP(CONCATENATE(O886," ",(P886)),$W$2:AA886,5,0)))</f>
        <v/>
      </c>
      <c r="AA886" s="40" t="str">
        <f t="shared" si="139"/>
        <v/>
      </c>
    </row>
    <row r="887" spans="1:27" x14ac:dyDescent="0.3">
      <c r="A887" s="78" t="str">
        <f t="shared" si="132"/>
        <v/>
      </c>
      <c r="B887" s="78" t="str">
        <f t="shared" si="133"/>
        <v/>
      </c>
      <c r="C887" s="1">
        <v>886</v>
      </c>
      <c r="E887" s="73"/>
      <c r="F887" t="str">
        <f>IF(D887="","",VLOOKUP(D887,ENTRANTS!$A$1:$H$1000,2,0))</f>
        <v/>
      </c>
      <c r="G887" t="str">
        <f>IF(D887="","",VLOOKUP(D887,ENTRANTS!$A$1:$H$1000,3,0))</f>
        <v/>
      </c>
      <c r="H887" s="1" t="str">
        <f>IF(D887="","",LEFT(VLOOKUP(D887,ENTRANTS!$A$1:$H$1000,5,0),1))</f>
        <v/>
      </c>
      <c r="I887" s="1" t="str">
        <f>IF(D887="","",COUNTIF($H$2:H887,H887))</f>
        <v/>
      </c>
      <c r="J887" s="1" t="str">
        <f>IF(D887="","",VLOOKUP(D887,ENTRANTS!$A$1:$H$1000,4,0))</f>
        <v/>
      </c>
      <c r="K887" s="1" t="str">
        <f>IF(D887="","",COUNTIF($J$2:J887,J887))</f>
        <v/>
      </c>
      <c r="L887" t="str">
        <f>IF(D887="","",VLOOKUP(D887,ENTRANTS!$A$1:$H$1000,6,0))</f>
        <v/>
      </c>
      <c r="M887" s="99" t="str">
        <f t="shared" si="136"/>
        <v/>
      </c>
      <c r="N887" s="38"/>
      <c r="O887" s="5" t="str">
        <f t="shared" si="137"/>
        <v/>
      </c>
      <c r="P887" s="6" t="str">
        <f>IF(D887="","",COUNTIF($O$2:O887,O887))</f>
        <v/>
      </c>
      <c r="Q887" s="7" t="str">
        <f t="shared" si="140"/>
        <v/>
      </c>
      <c r="R887" s="42" t="str">
        <f>IF(AND(P887=4,H887="M",NOT(L887="Unattached")),SUMIF(O$2:O887,O887,I$2:I887),"")</f>
        <v/>
      </c>
      <c r="S887" s="7" t="str">
        <f t="shared" si="141"/>
        <v/>
      </c>
      <c r="T887" s="42" t="str">
        <f>IF(AND(P887=3,H887="F",NOT(L887="Unattached")),SUMIF(O$2:O887,O887,I$2:I887),"")</f>
        <v/>
      </c>
      <c r="U887" s="8" t="str">
        <f t="shared" si="134"/>
        <v/>
      </c>
      <c r="V887" s="8" t="str">
        <f t="shared" si="138"/>
        <v/>
      </c>
      <c r="W887" s="40" t="str">
        <f t="shared" si="135"/>
        <v xml:space="preserve"> </v>
      </c>
      <c r="X887" s="40" t="str">
        <f>IF(H887="M",IF(P887&lt;&gt;4,"",VLOOKUP(CONCATENATE(O887," ",(P887-3)),$W$2:AA887,5,0)),IF(P887&lt;&gt;3,"",VLOOKUP(CONCATENATE(O887," ",(P887-2)),$W$2:AA887,5,0)))</f>
        <v/>
      </c>
      <c r="Y887" s="40" t="str">
        <f>IF(H887="M",IF(P887&lt;&gt;4,"",VLOOKUP(CONCATENATE(O887," ",(P887-2)),$W$2:AA887,5,0)),IF(P887&lt;&gt;3,"",VLOOKUP(CONCATENATE(O887," ",(P887-1)),$W$2:AA887,5,0)))</f>
        <v/>
      </c>
      <c r="Z887" s="40" t="str">
        <f>IF(H887="M",IF(P887&lt;&gt;4,"",VLOOKUP(CONCATENATE(O887," ",(P887-1)),$W$2:AA887,5,0)),IF(P887&lt;&gt;3,"",VLOOKUP(CONCATENATE(O887," ",(P887)),$W$2:AA887,5,0)))</f>
        <v/>
      </c>
      <c r="AA887" s="40" t="str">
        <f t="shared" si="139"/>
        <v/>
      </c>
    </row>
    <row r="888" spans="1:27" x14ac:dyDescent="0.3">
      <c r="A888" s="78" t="str">
        <f t="shared" si="132"/>
        <v/>
      </c>
      <c r="B888" s="78" t="str">
        <f t="shared" si="133"/>
        <v/>
      </c>
      <c r="C888" s="1">
        <v>887</v>
      </c>
      <c r="E888" s="73"/>
      <c r="F888" t="str">
        <f>IF(D888="","",VLOOKUP(D888,ENTRANTS!$A$1:$H$1000,2,0))</f>
        <v/>
      </c>
      <c r="G888" t="str">
        <f>IF(D888="","",VLOOKUP(D888,ENTRANTS!$A$1:$H$1000,3,0))</f>
        <v/>
      </c>
      <c r="H888" s="1" t="str">
        <f>IF(D888="","",LEFT(VLOOKUP(D888,ENTRANTS!$A$1:$H$1000,5,0),1))</f>
        <v/>
      </c>
      <c r="I888" s="1" t="str">
        <f>IF(D888="","",COUNTIF($H$2:H888,H888))</f>
        <v/>
      </c>
      <c r="J888" s="1" t="str">
        <f>IF(D888="","",VLOOKUP(D888,ENTRANTS!$A$1:$H$1000,4,0))</f>
        <v/>
      </c>
      <c r="K888" s="1" t="str">
        <f>IF(D888="","",COUNTIF($J$2:J888,J888))</f>
        <v/>
      </c>
      <c r="L888" t="str">
        <f>IF(D888="","",VLOOKUP(D888,ENTRANTS!$A$1:$H$1000,6,0))</f>
        <v/>
      </c>
      <c r="M888" s="99" t="str">
        <f t="shared" si="136"/>
        <v/>
      </c>
      <c r="N888" s="38"/>
      <c r="O888" s="5" t="str">
        <f t="shared" si="137"/>
        <v/>
      </c>
      <c r="P888" s="6" t="str">
        <f>IF(D888="","",COUNTIF($O$2:O888,O888))</f>
        <v/>
      </c>
      <c r="Q888" s="7" t="str">
        <f t="shared" si="140"/>
        <v/>
      </c>
      <c r="R888" s="42" t="str">
        <f>IF(AND(P888=4,H888="M",NOT(L888="Unattached")),SUMIF(O$2:O888,O888,I$2:I888),"")</f>
        <v/>
      </c>
      <c r="S888" s="7" t="str">
        <f t="shared" si="141"/>
        <v/>
      </c>
      <c r="T888" s="42" t="str">
        <f>IF(AND(P888=3,H888="F",NOT(L888="Unattached")),SUMIF(O$2:O888,O888,I$2:I888),"")</f>
        <v/>
      </c>
      <c r="U888" s="8" t="str">
        <f t="shared" si="134"/>
        <v/>
      </c>
      <c r="V888" s="8" t="str">
        <f t="shared" si="138"/>
        <v/>
      </c>
      <c r="W888" s="40" t="str">
        <f t="shared" si="135"/>
        <v xml:space="preserve"> </v>
      </c>
      <c r="X888" s="40" t="str">
        <f>IF(H888="M",IF(P888&lt;&gt;4,"",VLOOKUP(CONCATENATE(O888," ",(P888-3)),$W$2:AA888,5,0)),IF(P888&lt;&gt;3,"",VLOOKUP(CONCATENATE(O888," ",(P888-2)),$W$2:AA888,5,0)))</f>
        <v/>
      </c>
      <c r="Y888" s="40" t="str">
        <f>IF(H888="M",IF(P888&lt;&gt;4,"",VLOOKUP(CONCATENATE(O888," ",(P888-2)),$W$2:AA888,5,0)),IF(P888&lt;&gt;3,"",VLOOKUP(CONCATENATE(O888," ",(P888-1)),$W$2:AA888,5,0)))</f>
        <v/>
      </c>
      <c r="Z888" s="40" t="str">
        <f>IF(H888="M",IF(P888&lt;&gt;4,"",VLOOKUP(CONCATENATE(O888," ",(P888-1)),$W$2:AA888,5,0)),IF(P888&lt;&gt;3,"",VLOOKUP(CONCATENATE(O888," ",(P888)),$W$2:AA888,5,0)))</f>
        <v/>
      </c>
      <c r="AA888" s="40" t="str">
        <f t="shared" si="139"/>
        <v/>
      </c>
    </row>
    <row r="889" spans="1:27" x14ac:dyDescent="0.3">
      <c r="A889" s="78" t="str">
        <f t="shared" si="132"/>
        <v/>
      </c>
      <c r="B889" s="78" t="str">
        <f t="shared" si="133"/>
        <v/>
      </c>
      <c r="C889" s="1">
        <v>888</v>
      </c>
      <c r="E889" s="73"/>
      <c r="F889" t="str">
        <f>IF(D889="","",VLOOKUP(D889,ENTRANTS!$A$1:$H$1000,2,0))</f>
        <v/>
      </c>
      <c r="G889" t="str">
        <f>IF(D889="","",VLOOKUP(D889,ENTRANTS!$A$1:$H$1000,3,0))</f>
        <v/>
      </c>
      <c r="H889" s="1" t="str">
        <f>IF(D889="","",LEFT(VLOOKUP(D889,ENTRANTS!$A$1:$H$1000,5,0),1))</f>
        <v/>
      </c>
      <c r="I889" s="1" t="str">
        <f>IF(D889="","",COUNTIF($H$2:H889,H889))</f>
        <v/>
      </c>
      <c r="J889" s="1" t="str">
        <f>IF(D889="","",VLOOKUP(D889,ENTRANTS!$A$1:$H$1000,4,0))</f>
        <v/>
      </c>
      <c r="K889" s="1" t="str">
        <f>IF(D889="","",COUNTIF($J$2:J889,J889))</f>
        <v/>
      </c>
      <c r="L889" t="str">
        <f>IF(D889="","",VLOOKUP(D889,ENTRANTS!$A$1:$H$1000,6,0))</f>
        <v/>
      </c>
      <c r="M889" s="99" t="str">
        <f t="shared" si="136"/>
        <v/>
      </c>
      <c r="N889" s="38"/>
      <c r="O889" s="5" t="str">
        <f t="shared" si="137"/>
        <v/>
      </c>
      <c r="P889" s="6" t="str">
        <f>IF(D889="","",COUNTIF($O$2:O889,O889))</f>
        <v/>
      </c>
      <c r="Q889" s="7" t="str">
        <f t="shared" si="140"/>
        <v/>
      </c>
      <c r="R889" s="42" t="str">
        <f>IF(AND(P889=4,H889="M",NOT(L889="Unattached")),SUMIF(O$2:O889,O889,I$2:I889),"")</f>
        <v/>
      </c>
      <c r="S889" s="7" t="str">
        <f t="shared" si="141"/>
        <v/>
      </c>
      <c r="T889" s="42" t="str">
        <f>IF(AND(P889=3,H889="F",NOT(L889="Unattached")),SUMIF(O$2:O889,O889,I$2:I889),"")</f>
        <v/>
      </c>
      <c r="U889" s="8" t="str">
        <f t="shared" si="134"/>
        <v/>
      </c>
      <c r="V889" s="8" t="str">
        <f t="shared" si="138"/>
        <v/>
      </c>
      <c r="W889" s="40" t="str">
        <f t="shared" si="135"/>
        <v xml:space="preserve"> </v>
      </c>
      <c r="X889" s="40" t="str">
        <f>IF(H889="M",IF(P889&lt;&gt;4,"",VLOOKUP(CONCATENATE(O889," ",(P889-3)),$W$2:AA889,5,0)),IF(P889&lt;&gt;3,"",VLOOKUP(CONCATENATE(O889," ",(P889-2)),$W$2:AA889,5,0)))</f>
        <v/>
      </c>
      <c r="Y889" s="40" t="str">
        <f>IF(H889="M",IF(P889&lt;&gt;4,"",VLOOKUP(CONCATENATE(O889," ",(P889-2)),$W$2:AA889,5,0)),IF(P889&lt;&gt;3,"",VLOOKUP(CONCATENATE(O889," ",(P889-1)),$W$2:AA889,5,0)))</f>
        <v/>
      </c>
      <c r="Z889" s="40" t="str">
        <f>IF(H889="M",IF(P889&lt;&gt;4,"",VLOOKUP(CONCATENATE(O889," ",(P889-1)),$W$2:AA889,5,0)),IF(P889&lt;&gt;3,"",VLOOKUP(CONCATENATE(O889," ",(P889)),$W$2:AA889,5,0)))</f>
        <v/>
      </c>
      <c r="AA889" s="40" t="str">
        <f t="shared" si="139"/>
        <v/>
      </c>
    </row>
    <row r="890" spans="1:27" x14ac:dyDescent="0.3">
      <c r="A890" s="78" t="str">
        <f t="shared" si="132"/>
        <v/>
      </c>
      <c r="B890" s="78" t="str">
        <f t="shared" si="133"/>
        <v/>
      </c>
      <c r="C890" s="1">
        <v>889</v>
      </c>
      <c r="E890" s="73"/>
      <c r="F890" t="str">
        <f>IF(D890="","",VLOOKUP(D890,ENTRANTS!$A$1:$H$1000,2,0))</f>
        <v/>
      </c>
      <c r="G890" t="str">
        <f>IF(D890="","",VLOOKUP(D890,ENTRANTS!$A$1:$H$1000,3,0))</f>
        <v/>
      </c>
      <c r="H890" s="1" t="str">
        <f>IF(D890="","",LEFT(VLOOKUP(D890,ENTRANTS!$A$1:$H$1000,5,0),1))</f>
        <v/>
      </c>
      <c r="I890" s="1" t="str">
        <f>IF(D890="","",COUNTIF($H$2:H890,H890))</f>
        <v/>
      </c>
      <c r="J890" s="1" t="str">
        <f>IF(D890="","",VLOOKUP(D890,ENTRANTS!$A$1:$H$1000,4,0))</f>
        <v/>
      </c>
      <c r="K890" s="1" t="str">
        <f>IF(D890="","",COUNTIF($J$2:J890,J890))</f>
        <v/>
      </c>
      <c r="L890" t="str">
        <f>IF(D890="","",VLOOKUP(D890,ENTRANTS!$A$1:$H$1000,6,0))</f>
        <v/>
      </c>
      <c r="M890" s="99" t="str">
        <f t="shared" si="136"/>
        <v/>
      </c>
      <c r="N890" s="38"/>
      <c r="O890" s="5" t="str">
        <f t="shared" si="137"/>
        <v/>
      </c>
      <c r="P890" s="6" t="str">
        <f>IF(D890="","",COUNTIF($O$2:O890,O890))</f>
        <v/>
      </c>
      <c r="Q890" s="7" t="str">
        <f t="shared" si="140"/>
        <v/>
      </c>
      <c r="R890" s="42" t="str">
        <f>IF(AND(P890=4,H890="M",NOT(L890="Unattached")),SUMIF(O$2:O890,O890,I$2:I890),"")</f>
        <v/>
      </c>
      <c r="S890" s="7" t="str">
        <f t="shared" si="141"/>
        <v/>
      </c>
      <c r="T890" s="42" t="str">
        <f>IF(AND(P890=3,H890="F",NOT(L890="Unattached")),SUMIF(O$2:O890,O890,I$2:I890),"")</f>
        <v/>
      </c>
      <c r="U890" s="8" t="str">
        <f t="shared" si="134"/>
        <v/>
      </c>
      <c r="V890" s="8" t="str">
        <f t="shared" si="138"/>
        <v/>
      </c>
      <c r="W890" s="40" t="str">
        <f t="shared" si="135"/>
        <v xml:space="preserve"> </v>
      </c>
      <c r="X890" s="40" t="str">
        <f>IF(H890="M",IF(P890&lt;&gt;4,"",VLOOKUP(CONCATENATE(O890," ",(P890-3)),$W$2:AA890,5,0)),IF(P890&lt;&gt;3,"",VLOOKUP(CONCATENATE(O890," ",(P890-2)),$W$2:AA890,5,0)))</f>
        <v/>
      </c>
      <c r="Y890" s="40" t="str">
        <f>IF(H890="M",IF(P890&lt;&gt;4,"",VLOOKUP(CONCATENATE(O890," ",(P890-2)),$W$2:AA890,5,0)),IF(P890&lt;&gt;3,"",VLOOKUP(CONCATENATE(O890," ",(P890-1)),$W$2:AA890,5,0)))</f>
        <v/>
      </c>
      <c r="Z890" s="40" t="str">
        <f>IF(H890="M",IF(P890&lt;&gt;4,"",VLOOKUP(CONCATENATE(O890," ",(P890-1)),$W$2:AA890,5,0)),IF(P890&lt;&gt;3,"",VLOOKUP(CONCATENATE(O890," ",(P890)),$W$2:AA890,5,0)))</f>
        <v/>
      </c>
      <c r="AA890" s="40" t="str">
        <f t="shared" si="139"/>
        <v/>
      </c>
    </row>
    <row r="891" spans="1:27" x14ac:dyDescent="0.3">
      <c r="A891" s="78" t="str">
        <f t="shared" si="132"/>
        <v/>
      </c>
      <c r="B891" s="78" t="str">
        <f t="shared" si="133"/>
        <v/>
      </c>
      <c r="C891" s="1">
        <v>890</v>
      </c>
      <c r="E891" s="73"/>
      <c r="F891" t="str">
        <f>IF(D891="","",VLOOKUP(D891,ENTRANTS!$A$1:$H$1000,2,0))</f>
        <v/>
      </c>
      <c r="G891" t="str">
        <f>IF(D891="","",VLOOKUP(D891,ENTRANTS!$A$1:$H$1000,3,0))</f>
        <v/>
      </c>
      <c r="H891" s="1" t="str">
        <f>IF(D891="","",LEFT(VLOOKUP(D891,ENTRANTS!$A$1:$H$1000,5,0),1))</f>
        <v/>
      </c>
      <c r="I891" s="1" t="str">
        <f>IF(D891="","",COUNTIF($H$2:H891,H891))</f>
        <v/>
      </c>
      <c r="J891" s="1" t="str">
        <f>IF(D891="","",VLOOKUP(D891,ENTRANTS!$A$1:$H$1000,4,0))</f>
        <v/>
      </c>
      <c r="K891" s="1" t="str">
        <f>IF(D891="","",COUNTIF($J$2:J891,J891))</f>
        <v/>
      </c>
      <c r="L891" t="str">
        <f>IF(D891="","",VLOOKUP(D891,ENTRANTS!$A$1:$H$1000,6,0))</f>
        <v/>
      </c>
      <c r="M891" s="99" t="str">
        <f t="shared" si="136"/>
        <v/>
      </c>
      <c r="N891" s="38"/>
      <c r="O891" s="5" t="str">
        <f t="shared" si="137"/>
        <v/>
      </c>
      <c r="P891" s="6" t="str">
        <f>IF(D891="","",COUNTIF($O$2:O891,O891))</f>
        <v/>
      </c>
      <c r="Q891" s="7" t="str">
        <f t="shared" si="140"/>
        <v/>
      </c>
      <c r="R891" s="42" t="str">
        <f>IF(AND(P891=4,H891="M",NOT(L891="Unattached")),SUMIF(O$2:O891,O891,I$2:I891),"")</f>
        <v/>
      </c>
      <c r="S891" s="7" t="str">
        <f t="shared" si="141"/>
        <v/>
      </c>
      <c r="T891" s="42" t="str">
        <f>IF(AND(P891=3,H891="F",NOT(L891="Unattached")),SUMIF(O$2:O891,O891,I$2:I891),"")</f>
        <v/>
      </c>
      <c r="U891" s="8" t="str">
        <f t="shared" si="134"/>
        <v/>
      </c>
      <c r="V891" s="8" t="str">
        <f t="shared" si="138"/>
        <v/>
      </c>
      <c r="W891" s="40" t="str">
        <f t="shared" si="135"/>
        <v xml:space="preserve"> </v>
      </c>
      <c r="X891" s="40" t="str">
        <f>IF(H891="M",IF(P891&lt;&gt;4,"",VLOOKUP(CONCATENATE(O891," ",(P891-3)),$W$2:AA891,5,0)),IF(P891&lt;&gt;3,"",VLOOKUP(CONCATENATE(O891," ",(P891-2)),$W$2:AA891,5,0)))</f>
        <v/>
      </c>
      <c r="Y891" s="40" t="str">
        <f>IF(H891="M",IF(P891&lt;&gt;4,"",VLOOKUP(CONCATENATE(O891," ",(P891-2)),$W$2:AA891,5,0)),IF(P891&lt;&gt;3,"",VLOOKUP(CONCATENATE(O891," ",(P891-1)),$W$2:AA891,5,0)))</f>
        <v/>
      </c>
      <c r="Z891" s="40" t="str">
        <f>IF(H891="M",IF(P891&lt;&gt;4,"",VLOOKUP(CONCATENATE(O891," ",(P891-1)),$W$2:AA891,5,0)),IF(P891&lt;&gt;3,"",VLOOKUP(CONCATENATE(O891," ",(P891)),$W$2:AA891,5,0)))</f>
        <v/>
      </c>
      <c r="AA891" s="40" t="str">
        <f t="shared" si="139"/>
        <v/>
      </c>
    </row>
    <row r="892" spans="1:27" x14ac:dyDescent="0.3">
      <c r="A892" s="78" t="str">
        <f t="shared" si="132"/>
        <v/>
      </c>
      <c r="B892" s="78" t="str">
        <f t="shared" si="133"/>
        <v/>
      </c>
      <c r="C892" s="1">
        <v>891</v>
      </c>
      <c r="E892" s="73"/>
      <c r="F892" t="str">
        <f>IF(D892="","",VLOOKUP(D892,ENTRANTS!$A$1:$H$1000,2,0))</f>
        <v/>
      </c>
      <c r="G892" t="str">
        <f>IF(D892="","",VLOOKUP(D892,ENTRANTS!$A$1:$H$1000,3,0))</f>
        <v/>
      </c>
      <c r="H892" s="1" t="str">
        <f>IF(D892="","",LEFT(VLOOKUP(D892,ENTRANTS!$A$1:$H$1000,5,0),1))</f>
        <v/>
      </c>
      <c r="I892" s="1" t="str">
        <f>IF(D892="","",COUNTIF($H$2:H892,H892))</f>
        <v/>
      </c>
      <c r="J892" s="1" t="str">
        <f>IF(D892="","",VLOOKUP(D892,ENTRANTS!$A$1:$H$1000,4,0))</f>
        <v/>
      </c>
      <c r="K892" s="1" t="str">
        <f>IF(D892="","",COUNTIF($J$2:J892,J892))</f>
        <v/>
      </c>
      <c r="L892" t="str">
        <f>IF(D892="","",VLOOKUP(D892,ENTRANTS!$A$1:$H$1000,6,0))</f>
        <v/>
      </c>
      <c r="M892" s="99" t="str">
        <f t="shared" si="136"/>
        <v/>
      </c>
      <c r="N892" s="38"/>
      <c r="O892" s="5" t="str">
        <f t="shared" si="137"/>
        <v/>
      </c>
      <c r="P892" s="6" t="str">
        <f>IF(D892="","",COUNTIF($O$2:O892,O892))</f>
        <v/>
      </c>
      <c r="Q892" s="7" t="str">
        <f t="shared" si="140"/>
        <v/>
      </c>
      <c r="R892" s="42" t="str">
        <f>IF(AND(P892=4,H892="M",NOT(L892="Unattached")),SUMIF(O$2:O892,O892,I$2:I892),"")</f>
        <v/>
      </c>
      <c r="S892" s="7" t="str">
        <f t="shared" si="141"/>
        <v/>
      </c>
      <c r="T892" s="42" t="str">
        <f>IF(AND(P892=3,H892="F",NOT(L892="Unattached")),SUMIF(O$2:O892,O892,I$2:I892),"")</f>
        <v/>
      </c>
      <c r="U892" s="8" t="str">
        <f t="shared" si="134"/>
        <v/>
      </c>
      <c r="V892" s="8" t="str">
        <f t="shared" si="138"/>
        <v/>
      </c>
      <c r="W892" s="40" t="str">
        <f t="shared" si="135"/>
        <v xml:space="preserve"> </v>
      </c>
      <c r="X892" s="40" t="str">
        <f>IF(H892="M",IF(P892&lt;&gt;4,"",VLOOKUP(CONCATENATE(O892," ",(P892-3)),$W$2:AA892,5,0)),IF(P892&lt;&gt;3,"",VLOOKUP(CONCATENATE(O892," ",(P892-2)),$W$2:AA892,5,0)))</f>
        <v/>
      </c>
      <c r="Y892" s="40" t="str">
        <f>IF(H892="M",IF(P892&lt;&gt;4,"",VLOOKUP(CONCATENATE(O892," ",(P892-2)),$W$2:AA892,5,0)),IF(P892&lt;&gt;3,"",VLOOKUP(CONCATENATE(O892," ",(P892-1)),$W$2:AA892,5,0)))</f>
        <v/>
      </c>
      <c r="Z892" s="40" t="str">
        <f>IF(H892="M",IF(P892&lt;&gt;4,"",VLOOKUP(CONCATENATE(O892," ",(P892-1)),$W$2:AA892,5,0)),IF(P892&lt;&gt;3,"",VLOOKUP(CONCATENATE(O892," ",(P892)),$W$2:AA892,5,0)))</f>
        <v/>
      </c>
      <c r="AA892" s="40" t="str">
        <f t="shared" si="139"/>
        <v/>
      </c>
    </row>
    <row r="893" spans="1:27" x14ac:dyDescent="0.3">
      <c r="A893" s="78" t="str">
        <f t="shared" si="132"/>
        <v/>
      </c>
      <c r="B893" s="78" t="str">
        <f t="shared" si="133"/>
        <v/>
      </c>
      <c r="C893" s="1">
        <v>892</v>
      </c>
      <c r="E893" s="73"/>
      <c r="F893" t="str">
        <f>IF(D893="","",VLOOKUP(D893,ENTRANTS!$A$1:$H$1000,2,0))</f>
        <v/>
      </c>
      <c r="G893" t="str">
        <f>IF(D893="","",VLOOKUP(D893,ENTRANTS!$A$1:$H$1000,3,0))</f>
        <v/>
      </c>
      <c r="H893" s="1" t="str">
        <f>IF(D893="","",LEFT(VLOOKUP(D893,ENTRANTS!$A$1:$H$1000,5,0),1))</f>
        <v/>
      </c>
      <c r="I893" s="1" t="str">
        <f>IF(D893="","",COUNTIF($H$2:H893,H893))</f>
        <v/>
      </c>
      <c r="J893" s="1" t="str">
        <f>IF(D893="","",VLOOKUP(D893,ENTRANTS!$A$1:$H$1000,4,0))</f>
        <v/>
      </c>
      <c r="K893" s="1" t="str">
        <f>IF(D893="","",COUNTIF($J$2:J893,J893))</f>
        <v/>
      </c>
      <c r="L893" t="str">
        <f>IF(D893="","",VLOOKUP(D893,ENTRANTS!$A$1:$H$1000,6,0))</f>
        <v/>
      </c>
      <c r="M893" s="99" t="str">
        <f t="shared" si="136"/>
        <v/>
      </c>
      <c r="N893" s="38"/>
      <c r="O893" s="5" t="str">
        <f t="shared" si="137"/>
        <v/>
      </c>
      <c r="P893" s="6" t="str">
        <f>IF(D893="","",COUNTIF($O$2:O893,O893))</f>
        <v/>
      </c>
      <c r="Q893" s="7" t="str">
        <f t="shared" si="140"/>
        <v/>
      </c>
      <c r="R893" s="42" t="str">
        <f>IF(AND(P893=4,H893="M",NOT(L893="Unattached")),SUMIF(O$2:O893,O893,I$2:I893),"")</f>
        <v/>
      </c>
      <c r="S893" s="7" t="str">
        <f t="shared" si="141"/>
        <v/>
      </c>
      <c r="T893" s="42" t="str">
        <f>IF(AND(P893=3,H893="F",NOT(L893="Unattached")),SUMIF(O$2:O893,O893,I$2:I893),"")</f>
        <v/>
      </c>
      <c r="U893" s="8" t="str">
        <f t="shared" si="134"/>
        <v/>
      </c>
      <c r="V893" s="8" t="str">
        <f t="shared" si="138"/>
        <v/>
      </c>
      <c r="W893" s="40" t="str">
        <f t="shared" si="135"/>
        <v xml:space="preserve"> </v>
      </c>
      <c r="X893" s="40" t="str">
        <f>IF(H893="M",IF(P893&lt;&gt;4,"",VLOOKUP(CONCATENATE(O893," ",(P893-3)),$W$2:AA893,5,0)),IF(P893&lt;&gt;3,"",VLOOKUP(CONCATENATE(O893," ",(P893-2)),$W$2:AA893,5,0)))</f>
        <v/>
      </c>
      <c r="Y893" s="40" t="str">
        <f>IF(H893="M",IF(P893&lt;&gt;4,"",VLOOKUP(CONCATENATE(O893," ",(P893-2)),$W$2:AA893,5,0)),IF(P893&lt;&gt;3,"",VLOOKUP(CONCATENATE(O893," ",(P893-1)),$W$2:AA893,5,0)))</f>
        <v/>
      </c>
      <c r="Z893" s="40" t="str">
        <f>IF(H893="M",IF(P893&lt;&gt;4,"",VLOOKUP(CONCATENATE(O893," ",(P893-1)),$W$2:AA893,5,0)),IF(P893&lt;&gt;3,"",VLOOKUP(CONCATENATE(O893," ",(P893)),$W$2:AA893,5,0)))</f>
        <v/>
      </c>
      <c r="AA893" s="40" t="str">
        <f t="shared" si="139"/>
        <v/>
      </c>
    </row>
    <row r="894" spans="1:27" x14ac:dyDescent="0.3">
      <c r="A894" s="78" t="str">
        <f t="shared" si="132"/>
        <v/>
      </c>
      <c r="B894" s="78" t="str">
        <f t="shared" si="133"/>
        <v/>
      </c>
      <c r="C894" s="1">
        <v>893</v>
      </c>
      <c r="E894" s="73"/>
      <c r="F894" t="str">
        <f>IF(D894="","",VLOOKUP(D894,ENTRANTS!$A$1:$H$1000,2,0))</f>
        <v/>
      </c>
      <c r="G894" t="str">
        <f>IF(D894="","",VLOOKUP(D894,ENTRANTS!$A$1:$H$1000,3,0))</f>
        <v/>
      </c>
      <c r="H894" s="1" t="str">
        <f>IF(D894="","",LEFT(VLOOKUP(D894,ENTRANTS!$A$1:$H$1000,5,0),1))</f>
        <v/>
      </c>
      <c r="I894" s="1" t="str">
        <f>IF(D894="","",COUNTIF($H$2:H894,H894))</f>
        <v/>
      </c>
      <c r="J894" s="1" t="str">
        <f>IF(D894="","",VLOOKUP(D894,ENTRANTS!$A$1:$H$1000,4,0))</f>
        <v/>
      </c>
      <c r="K894" s="1" t="str">
        <f>IF(D894="","",COUNTIF($J$2:J894,J894))</f>
        <v/>
      </c>
      <c r="L894" t="str">
        <f>IF(D894="","",VLOOKUP(D894,ENTRANTS!$A$1:$H$1000,6,0))</f>
        <v/>
      </c>
      <c r="M894" s="99" t="str">
        <f t="shared" si="136"/>
        <v/>
      </c>
      <c r="N894" s="38"/>
      <c r="O894" s="5" t="str">
        <f t="shared" si="137"/>
        <v/>
      </c>
      <c r="P894" s="6" t="str">
        <f>IF(D894="","",COUNTIF($O$2:O894,O894))</f>
        <v/>
      </c>
      <c r="Q894" s="7" t="str">
        <f t="shared" si="140"/>
        <v/>
      </c>
      <c r="R894" s="42" t="str">
        <f>IF(AND(P894=4,H894="M",NOT(L894="Unattached")),SUMIF(O$2:O894,O894,I$2:I894),"")</f>
        <v/>
      </c>
      <c r="S894" s="7" t="str">
        <f t="shared" si="141"/>
        <v/>
      </c>
      <c r="T894" s="42" t="str">
        <f>IF(AND(P894=3,H894="F",NOT(L894="Unattached")),SUMIF(O$2:O894,O894,I$2:I894),"")</f>
        <v/>
      </c>
      <c r="U894" s="8" t="str">
        <f t="shared" si="134"/>
        <v/>
      </c>
      <c r="V894" s="8" t="str">
        <f t="shared" si="138"/>
        <v/>
      </c>
      <c r="W894" s="40" t="str">
        <f t="shared" si="135"/>
        <v xml:space="preserve"> </v>
      </c>
      <c r="X894" s="40" t="str">
        <f>IF(H894="M",IF(P894&lt;&gt;4,"",VLOOKUP(CONCATENATE(O894," ",(P894-3)),$W$2:AA894,5,0)),IF(P894&lt;&gt;3,"",VLOOKUP(CONCATENATE(O894," ",(P894-2)),$W$2:AA894,5,0)))</f>
        <v/>
      </c>
      <c r="Y894" s="40" t="str">
        <f>IF(H894="M",IF(P894&lt;&gt;4,"",VLOOKUP(CONCATENATE(O894," ",(P894-2)),$W$2:AA894,5,0)),IF(P894&lt;&gt;3,"",VLOOKUP(CONCATENATE(O894," ",(P894-1)),$W$2:AA894,5,0)))</f>
        <v/>
      </c>
      <c r="Z894" s="40" t="str">
        <f>IF(H894="M",IF(P894&lt;&gt;4,"",VLOOKUP(CONCATENATE(O894," ",(P894-1)),$W$2:AA894,5,0)),IF(P894&lt;&gt;3,"",VLOOKUP(CONCATENATE(O894," ",(P894)),$W$2:AA894,5,0)))</f>
        <v/>
      </c>
      <c r="AA894" s="40" t="str">
        <f t="shared" si="139"/>
        <v/>
      </c>
    </row>
    <row r="895" spans="1:27" x14ac:dyDescent="0.3">
      <c r="A895" s="78" t="str">
        <f t="shared" si="132"/>
        <v/>
      </c>
      <c r="B895" s="78" t="str">
        <f t="shared" si="133"/>
        <v/>
      </c>
      <c r="C895" s="1">
        <v>894</v>
      </c>
      <c r="E895" s="73"/>
      <c r="F895" t="str">
        <f>IF(D895="","",VLOOKUP(D895,ENTRANTS!$A$1:$H$1000,2,0))</f>
        <v/>
      </c>
      <c r="G895" t="str">
        <f>IF(D895="","",VLOOKUP(D895,ENTRANTS!$A$1:$H$1000,3,0))</f>
        <v/>
      </c>
      <c r="H895" s="1" t="str">
        <f>IF(D895="","",LEFT(VLOOKUP(D895,ENTRANTS!$A$1:$H$1000,5,0),1))</f>
        <v/>
      </c>
      <c r="I895" s="1" t="str">
        <f>IF(D895="","",COUNTIF($H$2:H895,H895))</f>
        <v/>
      </c>
      <c r="J895" s="1" t="str">
        <f>IF(D895="","",VLOOKUP(D895,ENTRANTS!$A$1:$H$1000,4,0))</f>
        <v/>
      </c>
      <c r="K895" s="1" t="str">
        <f>IF(D895="","",COUNTIF($J$2:J895,J895))</f>
        <v/>
      </c>
      <c r="L895" t="str">
        <f>IF(D895="","",VLOOKUP(D895,ENTRANTS!$A$1:$H$1000,6,0))</f>
        <v/>
      </c>
      <c r="M895" s="99" t="str">
        <f t="shared" si="136"/>
        <v/>
      </c>
      <c r="N895" s="38"/>
      <c r="O895" s="5" t="str">
        <f t="shared" si="137"/>
        <v/>
      </c>
      <c r="P895" s="6" t="str">
        <f>IF(D895="","",COUNTIF($O$2:O895,O895))</f>
        <v/>
      </c>
      <c r="Q895" s="7" t="str">
        <f t="shared" si="140"/>
        <v/>
      </c>
      <c r="R895" s="42" t="str">
        <f>IF(AND(P895=4,H895="M",NOT(L895="Unattached")),SUMIF(O$2:O895,O895,I$2:I895),"")</f>
        <v/>
      </c>
      <c r="S895" s="7" t="str">
        <f t="shared" si="141"/>
        <v/>
      </c>
      <c r="T895" s="42" t="str">
        <f>IF(AND(P895=3,H895="F",NOT(L895="Unattached")),SUMIF(O$2:O895,O895,I$2:I895),"")</f>
        <v/>
      </c>
      <c r="U895" s="8" t="str">
        <f t="shared" si="134"/>
        <v/>
      </c>
      <c r="V895" s="8" t="str">
        <f t="shared" si="138"/>
        <v/>
      </c>
      <c r="W895" s="40" t="str">
        <f t="shared" si="135"/>
        <v xml:space="preserve"> </v>
      </c>
      <c r="X895" s="40" t="str">
        <f>IF(H895="M",IF(P895&lt;&gt;4,"",VLOOKUP(CONCATENATE(O895," ",(P895-3)),$W$2:AA895,5,0)),IF(P895&lt;&gt;3,"",VLOOKUP(CONCATENATE(O895," ",(P895-2)),$W$2:AA895,5,0)))</f>
        <v/>
      </c>
      <c r="Y895" s="40" t="str">
        <f>IF(H895="M",IF(P895&lt;&gt;4,"",VLOOKUP(CONCATENATE(O895," ",(P895-2)),$W$2:AA895,5,0)),IF(P895&lt;&gt;3,"",VLOOKUP(CONCATENATE(O895," ",(P895-1)),$W$2:AA895,5,0)))</f>
        <v/>
      </c>
      <c r="Z895" s="40" t="str">
        <f>IF(H895="M",IF(P895&lt;&gt;4,"",VLOOKUP(CONCATENATE(O895," ",(P895-1)),$W$2:AA895,5,0)),IF(P895&lt;&gt;3,"",VLOOKUP(CONCATENATE(O895," ",(P895)),$W$2:AA895,5,0)))</f>
        <v/>
      </c>
      <c r="AA895" s="40" t="str">
        <f t="shared" si="139"/>
        <v/>
      </c>
    </row>
    <row r="896" spans="1:27" x14ac:dyDescent="0.3">
      <c r="A896" s="78" t="str">
        <f t="shared" si="132"/>
        <v/>
      </c>
      <c r="B896" s="78" t="str">
        <f t="shared" si="133"/>
        <v/>
      </c>
      <c r="C896" s="1">
        <v>895</v>
      </c>
      <c r="E896" s="73"/>
      <c r="F896" t="str">
        <f>IF(D896="","",VLOOKUP(D896,ENTRANTS!$A$1:$H$1000,2,0))</f>
        <v/>
      </c>
      <c r="G896" t="str">
        <f>IF(D896="","",VLOOKUP(D896,ENTRANTS!$A$1:$H$1000,3,0))</f>
        <v/>
      </c>
      <c r="H896" s="1" t="str">
        <f>IF(D896="","",LEFT(VLOOKUP(D896,ENTRANTS!$A$1:$H$1000,5,0),1))</f>
        <v/>
      </c>
      <c r="I896" s="1" t="str">
        <f>IF(D896="","",COUNTIF($H$2:H896,H896))</f>
        <v/>
      </c>
      <c r="J896" s="1" t="str">
        <f>IF(D896="","",VLOOKUP(D896,ENTRANTS!$A$1:$H$1000,4,0))</f>
        <v/>
      </c>
      <c r="K896" s="1" t="str">
        <f>IF(D896="","",COUNTIF($J$2:J896,J896))</f>
        <v/>
      </c>
      <c r="L896" t="str">
        <f>IF(D896="","",VLOOKUP(D896,ENTRANTS!$A$1:$H$1000,6,0))</f>
        <v/>
      </c>
      <c r="M896" s="99" t="str">
        <f t="shared" si="136"/>
        <v/>
      </c>
      <c r="N896" s="38"/>
      <c r="O896" s="5" t="str">
        <f t="shared" si="137"/>
        <v/>
      </c>
      <c r="P896" s="6" t="str">
        <f>IF(D896="","",COUNTIF($O$2:O896,O896))</f>
        <v/>
      </c>
      <c r="Q896" s="7" t="str">
        <f t="shared" si="140"/>
        <v/>
      </c>
      <c r="R896" s="42" t="str">
        <f>IF(AND(P896=4,H896="M",NOT(L896="Unattached")),SUMIF(O$2:O896,O896,I$2:I896),"")</f>
        <v/>
      </c>
      <c r="S896" s="7" t="str">
        <f t="shared" si="141"/>
        <v/>
      </c>
      <c r="T896" s="42" t="str">
        <f>IF(AND(P896=3,H896="F",NOT(L896="Unattached")),SUMIF(O$2:O896,O896,I$2:I896),"")</f>
        <v/>
      </c>
      <c r="U896" s="8" t="str">
        <f t="shared" si="134"/>
        <v/>
      </c>
      <c r="V896" s="8" t="str">
        <f t="shared" si="138"/>
        <v/>
      </c>
      <c r="W896" s="40" t="str">
        <f t="shared" si="135"/>
        <v xml:space="preserve"> </v>
      </c>
      <c r="X896" s="40" t="str">
        <f>IF(H896="M",IF(P896&lt;&gt;4,"",VLOOKUP(CONCATENATE(O896," ",(P896-3)),$W$2:AA896,5,0)),IF(P896&lt;&gt;3,"",VLOOKUP(CONCATENATE(O896," ",(P896-2)),$W$2:AA896,5,0)))</f>
        <v/>
      </c>
      <c r="Y896" s="40" t="str">
        <f>IF(H896="M",IF(P896&lt;&gt;4,"",VLOOKUP(CONCATENATE(O896," ",(P896-2)),$W$2:AA896,5,0)),IF(P896&lt;&gt;3,"",VLOOKUP(CONCATENATE(O896," ",(P896-1)),$W$2:AA896,5,0)))</f>
        <v/>
      </c>
      <c r="Z896" s="40" t="str">
        <f>IF(H896="M",IF(P896&lt;&gt;4,"",VLOOKUP(CONCATENATE(O896," ",(P896-1)),$W$2:AA896,5,0)),IF(P896&lt;&gt;3,"",VLOOKUP(CONCATENATE(O896," ",(P896)),$W$2:AA896,5,0)))</f>
        <v/>
      </c>
      <c r="AA896" s="40" t="str">
        <f t="shared" si="139"/>
        <v/>
      </c>
    </row>
    <row r="897" spans="1:27" x14ac:dyDescent="0.3">
      <c r="A897" s="78" t="str">
        <f t="shared" si="132"/>
        <v/>
      </c>
      <c r="B897" s="78" t="str">
        <f t="shared" si="133"/>
        <v/>
      </c>
      <c r="C897" s="1">
        <v>896</v>
      </c>
      <c r="E897" s="73"/>
      <c r="F897" t="str">
        <f>IF(D897="","",VLOOKUP(D897,ENTRANTS!$A$1:$H$1000,2,0))</f>
        <v/>
      </c>
      <c r="G897" t="str">
        <f>IF(D897="","",VLOOKUP(D897,ENTRANTS!$A$1:$H$1000,3,0))</f>
        <v/>
      </c>
      <c r="H897" s="1" t="str">
        <f>IF(D897="","",LEFT(VLOOKUP(D897,ENTRANTS!$A$1:$H$1000,5,0),1))</f>
        <v/>
      </c>
      <c r="I897" s="1" t="str">
        <f>IF(D897="","",COUNTIF($H$2:H897,H897))</f>
        <v/>
      </c>
      <c r="J897" s="1" t="str">
        <f>IF(D897="","",VLOOKUP(D897,ENTRANTS!$A$1:$H$1000,4,0))</f>
        <v/>
      </c>
      <c r="K897" s="1" t="str">
        <f>IF(D897="","",COUNTIF($J$2:J897,J897))</f>
        <v/>
      </c>
      <c r="L897" t="str">
        <f>IF(D897="","",VLOOKUP(D897,ENTRANTS!$A$1:$H$1000,6,0))</f>
        <v/>
      </c>
      <c r="M897" s="99" t="str">
        <f t="shared" si="136"/>
        <v/>
      </c>
      <c r="N897" s="38"/>
      <c r="O897" s="5" t="str">
        <f t="shared" si="137"/>
        <v/>
      </c>
      <c r="P897" s="6" t="str">
        <f>IF(D897="","",COUNTIF($O$2:O897,O897))</f>
        <v/>
      </c>
      <c r="Q897" s="7" t="str">
        <f t="shared" si="140"/>
        <v/>
      </c>
      <c r="R897" s="42" t="str">
        <f>IF(AND(P897=4,H897="M",NOT(L897="Unattached")),SUMIF(O$2:O897,O897,I$2:I897),"")</f>
        <v/>
      </c>
      <c r="S897" s="7" t="str">
        <f t="shared" si="141"/>
        <v/>
      </c>
      <c r="T897" s="42" t="str">
        <f>IF(AND(P897=3,H897="F",NOT(L897="Unattached")),SUMIF(O$2:O897,O897,I$2:I897),"")</f>
        <v/>
      </c>
      <c r="U897" s="8" t="str">
        <f t="shared" si="134"/>
        <v/>
      </c>
      <c r="V897" s="8" t="str">
        <f t="shared" si="138"/>
        <v/>
      </c>
      <c r="W897" s="40" t="str">
        <f t="shared" si="135"/>
        <v xml:space="preserve"> </v>
      </c>
      <c r="X897" s="40" t="str">
        <f>IF(H897="M",IF(P897&lt;&gt;4,"",VLOOKUP(CONCATENATE(O897," ",(P897-3)),$W$2:AA897,5,0)),IF(P897&lt;&gt;3,"",VLOOKUP(CONCATENATE(O897," ",(P897-2)),$W$2:AA897,5,0)))</f>
        <v/>
      </c>
      <c r="Y897" s="40" t="str">
        <f>IF(H897="M",IF(P897&lt;&gt;4,"",VLOOKUP(CONCATENATE(O897," ",(P897-2)),$W$2:AA897,5,0)),IF(P897&lt;&gt;3,"",VLOOKUP(CONCATENATE(O897," ",(P897-1)),$W$2:AA897,5,0)))</f>
        <v/>
      </c>
      <c r="Z897" s="40" t="str">
        <f>IF(H897="M",IF(P897&lt;&gt;4,"",VLOOKUP(CONCATENATE(O897," ",(P897-1)),$W$2:AA897,5,0)),IF(P897&lt;&gt;3,"",VLOOKUP(CONCATENATE(O897," ",(P897)),$W$2:AA897,5,0)))</f>
        <v/>
      </c>
      <c r="AA897" s="40" t="str">
        <f t="shared" si="139"/>
        <v/>
      </c>
    </row>
    <row r="898" spans="1:27" x14ac:dyDescent="0.3">
      <c r="A898" s="78" t="str">
        <f t="shared" ref="A898:A961" si="142">IF(C898&lt;1,"",CONCATENATE(H898,I898))</f>
        <v/>
      </c>
      <c r="B898" s="78" t="str">
        <f t="shared" ref="B898:B961" si="143">IF(C898&lt;1,"",CONCATENATE(J898,K898))</f>
        <v/>
      </c>
      <c r="C898" s="1">
        <v>897</v>
      </c>
      <c r="E898" s="73"/>
      <c r="F898" t="str">
        <f>IF(D898="","",VLOOKUP(D898,ENTRANTS!$A$1:$H$1000,2,0))</f>
        <v/>
      </c>
      <c r="G898" t="str">
        <f>IF(D898="","",VLOOKUP(D898,ENTRANTS!$A$1:$H$1000,3,0))</f>
        <v/>
      </c>
      <c r="H898" s="1" t="str">
        <f>IF(D898="","",LEFT(VLOOKUP(D898,ENTRANTS!$A$1:$H$1000,5,0),1))</f>
        <v/>
      </c>
      <c r="I898" s="1" t="str">
        <f>IF(D898="","",COUNTIF($H$2:H898,H898))</f>
        <v/>
      </c>
      <c r="J898" s="1" t="str">
        <f>IF(D898="","",VLOOKUP(D898,ENTRANTS!$A$1:$H$1000,4,0))</f>
        <v/>
      </c>
      <c r="K898" s="1" t="str">
        <f>IF(D898="","",COUNTIF($J$2:J898,J898))</f>
        <v/>
      </c>
      <c r="L898" t="str">
        <f>IF(D898="","",VLOOKUP(D898,ENTRANTS!$A$1:$H$1000,6,0))</f>
        <v/>
      </c>
      <c r="M898" s="99" t="str">
        <f t="shared" si="136"/>
        <v/>
      </c>
      <c r="N898" s="38"/>
      <c r="O898" s="5" t="str">
        <f t="shared" si="137"/>
        <v/>
      </c>
      <c r="P898" s="6" t="str">
        <f>IF(D898="","",COUNTIF($O$2:O898,O898))</f>
        <v/>
      </c>
      <c r="Q898" s="7" t="str">
        <f t="shared" si="140"/>
        <v/>
      </c>
      <c r="R898" s="42" t="str">
        <f>IF(AND(P898=4,H898="M",NOT(L898="Unattached")),SUMIF(O$2:O898,O898,I$2:I898),"")</f>
        <v/>
      </c>
      <c r="S898" s="7" t="str">
        <f t="shared" si="141"/>
        <v/>
      </c>
      <c r="T898" s="42" t="str">
        <f>IF(AND(P898=3,H898="F",NOT(L898="Unattached")),SUMIF(O$2:O898,O898,I$2:I898),"")</f>
        <v/>
      </c>
      <c r="U898" s="8" t="str">
        <f t="shared" ref="U898:U961" si="144">IF(AND(L898&lt;&gt;"Unattached",OR(Q898&lt;&gt;"",S898&lt;&gt;"")),L898,"")</f>
        <v/>
      </c>
      <c r="V898" s="8" t="str">
        <f t="shared" si="138"/>
        <v/>
      </c>
      <c r="W898" s="40" t="str">
        <f t="shared" ref="W898:W961" si="145">CONCATENATE(O898," ",P898)</f>
        <v xml:space="preserve"> </v>
      </c>
      <c r="X898" s="40" t="str">
        <f>IF(H898="M",IF(P898&lt;&gt;4,"",VLOOKUP(CONCATENATE(O898," ",(P898-3)),$W$2:AA898,5,0)),IF(P898&lt;&gt;3,"",VLOOKUP(CONCATENATE(O898," ",(P898-2)),$W$2:AA898,5,0)))</f>
        <v/>
      </c>
      <c r="Y898" s="40" t="str">
        <f>IF(H898="M",IF(P898&lt;&gt;4,"",VLOOKUP(CONCATENATE(O898," ",(P898-2)),$W$2:AA898,5,0)),IF(P898&lt;&gt;3,"",VLOOKUP(CONCATENATE(O898," ",(P898-1)),$W$2:AA898,5,0)))</f>
        <v/>
      </c>
      <c r="Z898" s="40" t="str">
        <f>IF(H898="M",IF(P898&lt;&gt;4,"",VLOOKUP(CONCATENATE(O898," ",(P898-1)),$W$2:AA898,5,0)),IF(P898&lt;&gt;3,"",VLOOKUP(CONCATENATE(O898," ",(P898)),$W$2:AA898,5,0)))</f>
        <v/>
      </c>
      <c r="AA898" s="40" t="str">
        <f t="shared" si="139"/>
        <v/>
      </c>
    </row>
    <row r="899" spans="1:27" x14ac:dyDescent="0.3">
      <c r="A899" s="78" t="str">
        <f t="shared" si="142"/>
        <v/>
      </c>
      <c r="B899" s="78" t="str">
        <f t="shared" si="143"/>
        <v/>
      </c>
      <c r="C899" s="1">
        <v>898</v>
      </c>
      <c r="E899" s="73"/>
      <c r="F899" t="str">
        <f>IF(D899="","",VLOOKUP(D899,ENTRANTS!$A$1:$H$1000,2,0))</f>
        <v/>
      </c>
      <c r="G899" t="str">
        <f>IF(D899="","",VLOOKUP(D899,ENTRANTS!$A$1:$H$1000,3,0))</f>
        <v/>
      </c>
      <c r="H899" s="1" t="str">
        <f>IF(D899="","",LEFT(VLOOKUP(D899,ENTRANTS!$A$1:$H$1000,5,0),1))</f>
        <v/>
      </c>
      <c r="I899" s="1" t="str">
        <f>IF(D899="","",COUNTIF($H$2:H899,H899))</f>
        <v/>
      </c>
      <c r="J899" s="1" t="str">
        <f>IF(D899="","",VLOOKUP(D899,ENTRANTS!$A$1:$H$1000,4,0))</f>
        <v/>
      </c>
      <c r="K899" s="1" t="str">
        <f>IF(D899="","",COUNTIF($J$2:J899,J899))</f>
        <v/>
      </c>
      <c r="L899" t="str">
        <f>IF(D899="","",VLOOKUP(D899,ENTRANTS!$A$1:$H$1000,6,0))</f>
        <v/>
      </c>
      <c r="M899" s="99" t="str">
        <f t="shared" ref="M899:M962" si="146">IF(D899&lt;1,"",IF(COUNTIF($D$2:$D$501,D899)=1,"","DUPLICATE"))</f>
        <v/>
      </c>
      <c r="N899" s="38"/>
      <c r="O899" s="5" t="str">
        <f t="shared" ref="O899:O962" si="147">IF(D899="","",CONCATENATE(H899," ",L899))</f>
        <v/>
      </c>
      <c r="P899" s="6" t="str">
        <f>IF(D899="","",COUNTIF($O$2:O899,O899))</f>
        <v/>
      </c>
      <c r="Q899" s="7" t="str">
        <f t="shared" si="140"/>
        <v/>
      </c>
      <c r="R899" s="42" t="str">
        <f>IF(AND(P899=4,H899="M",NOT(L899="Unattached")),SUMIF(O$2:O899,O899,I$2:I899),"")</f>
        <v/>
      </c>
      <c r="S899" s="7" t="str">
        <f t="shared" si="141"/>
        <v/>
      </c>
      <c r="T899" s="42" t="str">
        <f>IF(AND(P899=3,H899="F",NOT(L899="Unattached")),SUMIF(O$2:O899,O899,I$2:I899),"")</f>
        <v/>
      </c>
      <c r="U899" s="8" t="str">
        <f t="shared" si="144"/>
        <v/>
      </c>
      <c r="V899" s="8" t="str">
        <f t="shared" ref="V899:V962" si="148">IF(U899="","",IF(H899="M",CONCATENATE(U899," (",X899,", ",Y899,", ",Z899,", ",AA899,")"),CONCATENATE(U899," (",X899,", ",Y899,", ",Z899,")")))</f>
        <v/>
      </c>
      <c r="W899" s="40" t="str">
        <f t="shared" si="145"/>
        <v xml:space="preserve"> </v>
      </c>
      <c r="X899" s="40" t="str">
        <f>IF(H899="M",IF(P899&lt;&gt;4,"",VLOOKUP(CONCATENATE(O899," ",(P899-3)),$W$2:AA899,5,0)),IF(P899&lt;&gt;3,"",VLOOKUP(CONCATENATE(O899," ",(P899-2)),$W$2:AA899,5,0)))</f>
        <v/>
      </c>
      <c r="Y899" s="40" t="str">
        <f>IF(H899="M",IF(P899&lt;&gt;4,"",VLOOKUP(CONCATENATE(O899," ",(P899-2)),$W$2:AA899,5,0)),IF(P899&lt;&gt;3,"",VLOOKUP(CONCATENATE(O899," ",(P899-1)),$W$2:AA899,5,0)))</f>
        <v/>
      </c>
      <c r="Z899" s="40" t="str">
        <f>IF(H899="M",IF(P899&lt;&gt;4,"",VLOOKUP(CONCATENATE(O899," ",(P899-1)),$W$2:AA899,5,0)),IF(P899&lt;&gt;3,"",VLOOKUP(CONCATENATE(O899," ",(P899)),$W$2:AA899,5,0)))</f>
        <v/>
      </c>
      <c r="AA899" s="40" t="str">
        <f t="shared" ref="AA899:AA962" si="149">IF(AND(L899&lt;&gt;"Unattached",P899&lt;=4),CONCATENATE(F899," ",G899),"")</f>
        <v/>
      </c>
    </row>
    <row r="900" spans="1:27" x14ac:dyDescent="0.3">
      <c r="A900" s="78" t="str">
        <f t="shared" si="142"/>
        <v/>
      </c>
      <c r="B900" s="78" t="str">
        <f t="shared" si="143"/>
        <v/>
      </c>
      <c r="C900" s="1">
        <v>899</v>
      </c>
      <c r="E900" s="73"/>
      <c r="F900" t="str">
        <f>IF(D900="","",VLOOKUP(D900,ENTRANTS!$A$1:$H$1000,2,0))</f>
        <v/>
      </c>
      <c r="G900" t="str">
        <f>IF(D900="","",VLOOKUP(D900,ENTRANTS!$A$1:$H$1000,3,0))</f>
        <v/>
      </c>
      <c r="H900" s="1" t="str">
        <f>IF(D900="","",LEFT(VLOOKUP(D900,ENTRANTS!$A$1:$H$1000,5,0),1))</f>
        <v/>
      </c>
      <c r="I900" s="1" t="str">
        <f>IF(D900="","",COUNTIF($H$2:H900,H900))</f>
        <v/>
      </c>
      <c r="J900" s="1" t="str">
        <f>IF(D900="","",VLOOKUP(D900,ENTRANTS!$A$1:$H$1000,4,0))</f>
        <v/>
      </c>
      <c r="K900" s="1" t="str">
        <f>IF(D900="","",COUNTIF($J$2:J900,J900))</f>
        <v/>
      </c>
      <c r="L900" t="str">
        <f>IF(D900="","",VLOOKUP(D900,ENTRANTS!$A$1:$H$1000,6,0))</f>
        <v/>
      </c>
      <c r="M900" s="99" t="str">
        <f t="shared" si="146"/>
        <v/>
      </c>
      <c r="N900" s="38"/>
      <c r="O900" s="5" t="str">
        <f t="shared" si="147"/>
        <v/>
      </c>
      <c r="P900" s="6" t="str">
        <f>IF(D900="","",COUNTIF($O$2:O900,O900))</f>
        <v/>
      </c>
      <c r="Q900" s="7" t="str">
        <f t="shared" si="140"/>
        <v/>
      </c>
      <c r="R900" s="42" t="str">
        <f>IF(AND(P900=4,H900="M",NOT(L900="Unattached")),SUMIF(O$2:O900,O900,I$2:I900),"")</f>
        <v/>
      </c>
      <c r="S900" s="7" t="str">
        <f t="shared" si="141"/>
        <v/>
      </c>
      <c r="T900" s="42" t="str">
        <f>IF(AND(P900=3,H900="F",NOT(L900="Unattached")),SUMIF(O$2:O900,O900,I$2:I900),"")</f>
        <v/>
      </c>
      <c r="U900" s="8" t="str">
        <f t="shared" si="144"/>
        <v/>
      </c>
      <c r="V900" s="8" t="str">
        <f t="shared" si="148"/>
        <v/>
      </c>
      <c r="W900" s="40" t="str">
        <f t="shared" si="145"/>
        <v xml:space="preserve"> </v>
      </c>
      <c r="X900" s="40" t="str">
        <f>IF(H900="M",IF(P900&lt;&gt;4,"",VLOOKUP(CONCATENATE(O900," ",(P900-3)),$W$2:AA900,5,0)),IF(P900&lt;&gt;3,"",VLOOKUP(CONCATENATE(O900," ",(P900-2)),$W$2:AA900,5,0)))</f>
        <v/>
      </c>
      <c r="Y900" s="40" t="str">
        <f>IF(H900="M",IF(P900&lt;&gt;4,"",VLOOKUP(CONCATENATE(O900," ",(P900-2)),$W$2:AA900,5,0)),IF(P900&lt;&gt;3,"",VLOOKUP(CONCATENATE(O900," ",(P900-1)),$W$2:AA900,5,0)))</f>
        <v/>
      </c>
      <c r="Z900" s="40" t="str">
        <f>IF(H900="M",IF(P900&lt;&gt;4,"",VLOOKUP(CONCATENATE(O900," ",(P900-1)),$W$2:AA900,5,0)),IF(P900&lt;&gt;3,"",VLOOKUP(CONCATENATE(O900," ",(P900)),$W$2:AA900,5,0)))</f>
        <v/>
      </c>
      <c r="AA900" s="40" t="str">
        <f t="shared" si="149"/>
        <v/>
      </c>
    </row>
    <row r="901" spans="1:27" x14ac:dyDescent="0.3">
      <c r="A901" s="78" t="str">
        <f t="shared" si="142"/>
        <v/>
      </c>
      <c r="B901" s="78" t="str">
        <f t="shared" si="143"/>
        <v/>
      </c>
      <c r="C901" s="1">
        <v>900</v>
      </c>
      <c r="E901" s="73"/>
      <c r="F901" t="str">
        <f>IF(D901="","",VLOOKUP(D901,ENTRANTS!$A$1:$H$1000,2,0))</f>
        <v/>
      </c>
      <c r="G901" t="str">
        <f>IF(D901="","",VLOOKUP(D901,ENTRANTS!$A$1:$H$1000,3,0))</f>
        <v/>
      </c>
      <c r="H901" s="1" t="str">
        <f>IF(D901="","",LEFT(VLOOKUP(D901,ENTRANTS!$A$1:$H$1000,5,0),1))</f>
        <v/>
      </c>
      <c r="I901" s="1" t="str">
        <f>IF(D901="","",COUNTIF($H$2:H901,H901))</f>
        <v/>
      </c>
      <c r="J901" s="1" t="str">
        <f>IF(D901="","",VLOOKUP(D901,ENTRANTS!$A$1:$H$1000,4,0))</f>
        <v/>
      </c>
      <c r="K901" s="1" t="str">
        <f>IF(D901="","",COUNTIF($J$2:J901,J901))</f>
        <v/>
      </c>
      <c r="L901" t="str">
        <f>IF(D901="","",VLOOKUP(D901,ENTRANTS!$A$1:$H$1000,6,0))</f>
        <v/>
      </c>
      <c r="M901" s="99" t="str">
        <f t="shared" si="146"/>
        <v/>
      </c>
      <c r="N901" s="38"/>
      <c r="O901" s="5" t="str">
        <f t="shared" si="147"/>
        <v/>
      </c>
      <c r="P901" s="6" t="str">
        <f>IF(D901="","",COUNTIF($O$2:O901,O901))</f>
        <v/>
      </c>
      <c r="Q901" s="7" t="str">
        <f t="shared" si="140"/>
        <v/>
      </c>
      <c r="R901" s="42" t="str">
        <f>IF(AND(P901=4,H901="M",NOT(L901="Unattached")),SUMIF(O$2:O901,O901,I$2:I901),"")</f>
        <v/>
      </c>
      <c r="S901" s="7" t="str">
        <f t="shared" si="141"/>
        <v/>
      </c>
      <c r="T901" s="42" t="str">
        <f>IF(AND(P901=3,H901="F",NOT(L901="Unattached")),SUMIF(O$2:O901,O901,I$2:I901),"")</f>
        <v/>
      </c>
      <c r="U901" s="8" t="str">
        <f t="shared" si="144"/>
        <v/>
      </c>
      <c r="V901" s="8" t="str">
        <f t="shared" si="148"/>
        <v/>
      </c>
      <c r="W901" s="40" t="str">
        <f t="shared" si="145"/>
        <v xml:space="preserve"> </v>
      </c>
      <c r="X901" s="40" t="str">
        <f>IF(H901="M",IF(P901&lt;&gt;4,"",VLOOKUP(CONCATENATE(O901," ",(P901-3)),$W$2:AA901,5,0)),IF(P901&lt;&gt;3,"",VLOOKUP(CONCATENATE(O901," ",(P901-2)),$W$2:AA901,5,0)))</f>
        <v/>
      </c>
      <c r="Y901" s="40" t="str">
        <f>IF(H901="M",IF(P901&lt;&gt;4,"",VLOOKUP(CONCATENATE(O901," ",(P901-2)),$W$2:AA901,5,0)),IF(P901&lt;&gt;3,"",VLOOKUP(CONCATENATE(O901," ",(P901-1)),$W$2:AA901,5,0)))</f>
        <v/>
      </c>
      <c r="Z901" s="40" t="str">
        <f>IF(H901="M",IF(P901&lt;&gt;4,"",VLOOKUP(CONCATENATE(O901," ",(P901-1)),$W$2:AA901,5,0)),IF(P901&lt;&gt;3,"",VLOOKUP(CONCATENATE(O901," ",(P901)),$W$2:AA901,5,0)))</f>
        <v/>
      </c>
      <c r="AA901" s="40" t="str">
        <f t="shared" si="149"/>
        <v/>
      </c>
    </row>
    <row r="902" spans="1:27" x14ac:dyDescent="0.3">
      <c r="A902" s="78" t="str">
        <f t="shared" si="142"/>
        <v/>
      </c>
      <c r="B902" s="78" t="str">
        <f t="shared" si="143"/>
        <v/>
      </c>
      <c r="C902" s="1">
        <v>901</v>
      </c>
      <c r="E902" s="73"/>
      <c r="F902" t="str">
        <f>IF(D902="","",VLOOKUP(D902,ENTRANTS!$A$1:$H$1000,2,0))</f>
        <v/>
      </c>
      <c r="G902" t="str">
        <f>IF(D902="","",VLOOKUP(D902,ENTRANTS!$A$1:$H$1000,3,0))</f>
        <v/>
      </c>
      <c r="H902" s="1" t="str">
        <f>IF(D902="","",LEFT(VLOOKUP(D902,ENTRANTS!$A$1:$H$1000,5,0),1))</f>
        <v/>
      </c>
      <c r="I902" s="1" t="str">
        <f>IF(D902="","",COUNTIF($H$2:H902,H902))</f>
        <v/>
      </c>
      <c r="J902" s="1" t="str">
        <f>IF(D902="","",VLOOKUP(D902,ENTRANTS!$A$1:$H$1000,4,0))</f>
        <v/>
      </c>
      <c r="K902" s="1" t="str">
        <f>IF(D902="","",COUNTIF($J$2:J902,J902))</f>
        <v/>
      </c>
      <c r="L902" t="str">
        <f>IF(D902="","",VLOOKUP(D902,ENTRANTS!$A$1:$H$1000,6,0))</f>
        <v/>
      </c>
      <c r="M902" s="99" t="str">
        <f t="shared" si="146"/>
        <v/>
      </c>
      <c r="N902" s="38"/>
      <c r="O902" s="5" t="str">
        <f t="shared" si="147"/>
        <v/>
      </c>
      <c r="P902" s="6" t="str">
        <f>IF(D902="","",COUNTIF($O$2:O902,O902))</f>
        <v/>
      </c>
      <c r="Q902" s="7" t="str">
        <f t="shared" si="140"/>
        <v/>
      </c>
      <c r="R902" s="42" t="str">
        <f>IF(AND(P902=4,H902="M",NOT(L902="Unattached")),SUMIF(O$2:O902,O902,I$2:I902),"")</f>
        <v/>
      </c>
      <c r="S902" s="7" t="str">
        <f t="shared" si="141"/>
        <v/>
      </c>
      <c r="T902" s="42" t="str">
        <f>IF(AND(P902=3,H902="F",NOT(L902="Unattached")),SUMIF(O$2:O902,O902,I$2:I902),"")</f>
        <v/>
      </c>
      <c r="U902" s="8" t="str">
        <f t="shared" si="144"/>
        <v/>
      </c>
      <c r="V902" s="8" t="str">
        <f t="shared" si="148"/>
        <v/>
      </c>
      <c r="W902" s="40" t="str">
        <f t="shared" si="145"/>
        <v xml:space="preserve"> </v>
      </c>
      <c r="X902" s="40" t="str">
        <f>IF(H902="M",IF(P902&lt;&gt;4,"",VLOOKUP(CONCATENATE(O902," ",(P902-3)),$W$2:AA902,5,0)),IF(P902&lt;&gt;3,"",VLOOKUP(CONCATENATE(O902," ",(P902-2)),$W$2:AA902,5,0)))</f>
        <v/>
      </c>
      <c r="Y902" s="40" t="str">
        <f>IF(H902="M",IF(P902&lt;&gt;4,"",VLOOKUP(CONCATENATE(O902," ",(P902-2)),$W$2:AA902,5,0)),IF(P902&lt;&gt;3,"",VLOOKUP(CONCATENATE(O902," ",(P902-1)),$W$2:AA902,5,0)))</f>
        <v/>
      </c>
      <c r="Z902" s="40" t="str">
        <f>IF(H902="M",IF(P902&lt;&gt;4,"",VLOOKUP(CONCATENATE(O902," ",(P902-1)),$W$2:AA902,5,0)),IF(P902&lt;&gt;3,"",VLOOKUP(CONCATENATE(O902," ",(P902)),$W$2:AA902,5,0)))</f>
        <v/>
      </c>
      <c r="AA902" s="40" t="str">
        <f t="shared" si="149"/>
        <v/>
      </c>
    </row>
    <row r="903" spans="1:27" x14ac:dyDescent="0.3">
      <c r="A903" s="78" t="str">
        <f t="shared" si="142"/>
        <v/>
      </c>
      <c r="B903" s="78" t="str">
        <f t="shared" si="143"/>
        <v/>
      </c>
      <c r="C903" s="1">
        <v>902</v>
      </c>
      <c r="E903" s="73"/>
      <c r="F903" t="str">
        <f>IF(D903="","",VLOOKUP(D903,ENTRANTS!$A$1:$H$1000,2,0))</f>
        <v/>
      </c>
      <c r="G903" t="str">
        <f>IF(D903="","",VLOOKUP(D903,ENTRANTS!$A$1:$H$1000,3,0))</f>
        <v/>
      </c>
      <c r="H903" s="1" t="str">
        <f>IF(D903="","",LEFT(VLOOKUP(D903,ENTRANTS!$A$1:$H$1000,5,0),1))</f>
        <v/>
      </c>
      <c r="I903" s="1" t="str">
        <f>IF(D903="","",COUNTIF($H$2:H903,H903))</f>
        <v/>
      </c>
      <c r="J903" s="1" t="str">
        <f>IF(D903="","",VLOOKUP(D903,ENTRANTS!$A$1:$H$1000,4,0))</f>
        <v/>
      </c>
      <c r="K903" s="1" t="str">
        <f>IF(D903="","",COUNTIF($J$2:J903,J903))</f>
        <v/>
      </c>
      <c r="L903" t="str">
        <f>IF(D903="","",VLOOKUP(D903,ENTRANTS!$A$1:$H$1000,6,0))</f>
        <v/>
      </c>
      <c r="M903" s="99" t="str">
        <f t="shared" si="146"/>
        <v/>
      </c>
      <c r="N903" s="38"/>
      <c r="O903" s="5" t="str">
        <f t="shared" si="147"/>
        <v/>
      </c>
      <c r="P903" s="6" t="str">
        <f>IF(D903="","",COUNTIF($O$2:O903,O903))</f>
        <v/>
      </c>
      <c r="Q903" s="7" t="str">
        <f t="shared" si="140"/>
        <v/>
      </c>
      <c r="R903" s="42" t="str">
        <f>IF(AND(P903=4,H903="M",NOT(L903="Unattached")),SUMIF(O$2:O903,O903,I$2:I903),"")</f>
        <v/>
      </c>
      <c r="S903" s="7" t="str">
        <f t="shared" si="141"/>
        <v/>
      </c>
      <c r="T903" s="42" t="str">
        <f>IF(AND(P903=3,H903="F",NOT(L903="Unattached")),SUMIF(O$2:O903,O903,I$2:I903),"")</f>
        <v/>
      </c>
      <c r="U903" s="8" t="str">
        <f t="shared" si="144"/>
        <v/>
      </c>
      <c r="V903" s="8" t="str">
        <f t="shared" si="148"/>
        <v/>
      </c>
      <c r="W903" s="40" t="str">
        <f t="shared" si="145"/>
        <v xml:space="preserve"> </v>
      </c>
      <c r="X903" s="40" t="str">
        <f>IF(H903="M",IF(P903&lt;&gt;4,"",VLOOKUP(CONCATENATE(O903," ",(P903-3)),$W$2:AA903,5,0)),IF(P903&lt;&gt;3,"",VLOOKUP(CONCATENATE(O903," ",(P903-2)),$W$2:AA903,5,0)))</f>
        <v/>
      </c>
      <c r="Y903" s="40" t="str">
        <f>IF(H903="M",IF(P903&lt;&gt;4,"",VLOOKUP(CONCATENATE(O903," ",(P903-2)),$W$2:AA903,5,0)),IF(P903&lt;&gt;3,"",VLOOKUP(CONCATENATE(O903," ",(P903-1)),$W$2:AA903,5,0)))</f>
        <v/>
      </c>
      <c r="Z903" s="40" t="str">
        <f>IF(H903="M",IF(P903&lt;&gt;4,"",VLOOKUP(CONCATENATE(O903," ",(P903-1)),$W$2:AA903,5,0)),IF(P903&lt;&gt;3,"",VLOOKUP(CONCATENATE(O903," ",(P903)),$W$2:AA903,5,0)))</f>
        <v/>
      </c>
      <c r="AA903" s="40" t="str">
        <f t="shared" si="149"/>
        <v/>
      </c>
    </row>
    <row r="904" spans="1:27" x14ac:dyDescent="0.3">
      <c r="A904" s="78" t="str">
        <f t="shared" si="142"/>
        <v/>
      </c>
      <c r="B904" s="78" t="str">
        <f t="shared" si="143"/>
        <v/>
      </c>
      <c r="C904" s="1">
        <v>903</v>
      </c>
      <c r="E904" s="73"/>
      <c r="F904" t="str">
        <f>IF(D904="","",VLOOKUP(D904,ENTRANTS!$A$1:$H$1000,2,0))</f>
        <v/>
      </c>
      <c r="G904" t="str">
        <f>IF(D904="","",VLOOKUP(D904,ENTRANTS!$A$1:$H$1000,3,0))</f>
        <v/>
      </c>
      <c r="H904" s="1" t="str">
        <f>IF(D904="","",LEFT(VLOOKUP(D904,ENTRANTS!$A$1:$H$1000,5,0),1))</f>
        <v/>
      </c>
      <c r="I904" s="1" t="str">
        <f>IF(D904="","",COUNTIF($H$2:H904,H904))</f>
        <v/>
      </c>
      <c r="J904" s="1" t="str">
        <f>IF(D904="","",VLOOKUP(D904,ENTRANTS!$A$1:$H$1000,4,0))</f>
        <v/>
      </c>
      <c r="K904" s="1" t="str">
        <f>IF(D904="","",COUNTIF($J$2:J904,J904))</f>
        <v/>
      </c>
      <c r="L904" t="str">
        <f>IF(D904="","",VLOOKUP(D904,ENTRANTS!$A$1:$H$1000,6,0))</f>
        <v/>
      </c>
      <c r="M904" s="99" t="str">
        <f t="shared" si="146"/>
        <v/>
      </c>
      <c r="N904" s="38"/>
      <c r="O904" s="5" t="str">
        <f t="shared" si="147"/>
        <v/>
      </c>
      <c r="P904" s="6" t="str">
        <f>IF(D904="","",COUNTIF($O$2:O904,O904))</f>
        <v/>
      </c>
      <c r="Q904" s="7" t="str">
        <f t="shared" si="140"/>
        <v/>
      </c>
      <c r="R904" s="42" t="str">
        <f>IF(AND(P904=4,H904="M",NOT(L904="Unattached")),SUMIF(O$2:O904,O904,I$2:I904),"")</f>
        <v/>
      </c>
      <c r="S904" s="7" t="str">
        <f t="shared" si="141"/>
        <v/>
      </c>
      <c r="T904" s="42" t="str">
        <f>IF(AND(P904=3,H904="F",NOT(L904="Unattached")),SUMIF(O$2:O904,O904,I$2:I904),"")</f>
        <v/>
      </c>
      <c r="U904" s="8" t="str">
        <f t="shared" si="144"/>
        <v/>
      </c>
      <c r="V904" s="8" t="str">
        <f t="shared" si="148"/>
        <v/>
      </c>
      <c r="W904" s="40" t="str">
        <f t="shared" si="145"/>
        <v xml:space="preserve"> </v>
      </c>
      <c r="X904" s="40" t="str">
        <f>IF(H904="M",IF(P904&lt;&gt;4,"",VLOOKUP(CONCATENATE(O904," ",(P904-3)),$W$2:AA904,5,0)),IF(P904&lt;&gt;3,"",VLOOKUP(CONCATENATE(O904," ",(P904-2)),$W$2:AA904,5,0)))</f>
        <v/>
      </c>
      <c r="Y904" s="40" t="str">
        <f>IF(H904="M",IF(P904&lt;&gt;4,"",VLOOKUP(CONCATENATE(O904," ",(P904-2)),$W$2:AA904,5,0)),IF(P904&lt;&gt;3,"",VLOOKUP(CONCATENATE(O904," ",(P904-1)),$W$2:AA904,5,0)))</f>
        <v/>
      </c>
      <c r="Z904" s="40" t="str">
        <f>IF(H904="M",IF(P904&lt;&gt;4,"",VLOOKUP(CONCATENATE(O904," ",(P904-1)),$W$2:AA904,5,0)),IF(P904&lt;&gt;3,"",VLOOKUP(CONCATENATE(O904," ",(P904)),$W$2:AA904,5,0)))</f>
        <v/>
      </c>
      <c r="AA904" s="40" t="str">
        <f t="shared" si="149"/>
        <v/>
      </c>
    </row>
    <row r="905" spans="1:27" x14ac:dyDescent="0.3">
      <c r="A905" s="78" t="str">
        <f t="shared" si="142"/>
        <v/>
      </c>
      <c r="B905" s="78" t="str">
        <f t="shared" si="143"/>
        <v/>
      </c>
      <c r="C905" s="1">
        <v>904</v>
      </c>
      <c r="E905" s="73"/>
      <c r="F905" t="str">
        <f>IF(D905="","",VLOOKUP(D905,ENTRANTS!$A$1:$H$1000,2,0))</f>
        <v/>
      </c>
      <c r="G905" t="str">
        <f>IF(D905="","",VLOOKUP(D905,ENTRANTS!$A$1:$H$1000,3,0))</f>
        <v/>
      </c>
      <c r="H905" s="1" t="str">
        <f>IF(D905="","",LEFT(VLOOKUP(D905,ENTRANTS!$A$1:$H$1000,5,0),1))</f>
        <v/>
      </c>
      <c r="I905" s="1" t="str">
        <f>IF(D905="","",COUNTIF($H$2:H905,H905))</f>
        <v/>
      </c>
      <c r="J905" s="1" t="str">
        <f>IF(D905="","",VLOOKUP(D905,ENTRANTS!$A$1:$H$1000,4,0))</f>
        <v/>
      </c>
      <c r="K905" s="1" t="str">
        <f>IF(D905="","",COUNTIF($J$2:J905,J905))</f>
        <v/>
      </c>
      <c r="L905" t="str">
        <f>IF(D905="","",VLOOKUP(D905,ENTRANTS!$A$1:$H$1000,6,0))</f>
        <v/>
      </c>
      <c r="M905" s="99" t="str">
        <f t="shared" si="146"/>
        <v/>
      </c>
      <c r="N905" s="38"/>
      <c r="O905" s="5" t="str">
        <f t="shared" si="147"/>
        <v/>
      </c>
      <c r="P905" s="6" t="str">
        <f>IF(D905="","",COUNTIF($O$2:O905,O905))</f>
        <v/>
      </c>
      <c r="Q905" s="7" t="str">
        <f t="shared" si="140"/>
        <v/>
      </c>
      <c r="R905" s="42" t="str">
        <f>IF(AND(P905=4,H905="M",NOT(L905="Unattached")),SUMIF(O$2:O905,O905,I$2:I905),"")</f>
        <v/>
      </c>
      <c r="S905" s="7" t="str">
        <f t="shared" si="141"/>
        <v/>
      </c>
      <c r="T905" s="42" t="str">
        <f>IF(AND(P905=3,H905="F",NOT(L905="Unattached")),SUMIF(O$2:O905,O905,I$2:I905),"")</f>
        <v/>
      </c>
      <c r="U905" s="8" t="str">
        <f t="shared" si="144"/>
        <v/>
      </c>
      <c r="V905" s="8" t="str">
        <f t="shared" si="148"/>
        <v/>
      </c>
      <c r="W905" s="40" t="str">
        <f t="shared" si="145"/>
        <v xml:space="preserve"> </v>
      </c>
      <c r="X905" s="40" t="str">
        <f>IF(H905="M",IF(P905&lt;&gt;4,"",VLOOKUP(CONCATENATE(O905," ",(P905-3)),$W$2:AA905,5,0)),IF(P905&lt;&gt;3,"",VLOOKUP(CONCATENATE(O905," ",(P905-2)),$W$2:AA905,5,0)))</f>
        <v/>
      </c>
      <c r="Y905" s="40" t="str">
        <f>IF(H905="M",IF(P905&lt;&gt;4,"",VLOOKUP(CONCATENATE(O905," ",(P905-2)),$W$2:AA905,5,0)),IF(P905&lt;&gt;3,"",VLOOKUP(CONCATENATE(O905," ",(P905-1)),$W$2:AA905,5,0)))</f>
        <v/>
      </c>
      <c r="Z905" s="40" t="str">
        <f>IF(H905="M",IF(P905&lt;&gt;4,"",VLOOKUP(CONCATENATE(O905," ",(P905-1)),$W$2:AA905,5,0)),IF(P905&lt;&gt;3,"",VLOOKUP(CONCATENATE(O905," ",(P905)),$W$2:AA905,5,0)))</f>
        <v/>
      </c>
      <c r="AA905" s="40" t="str">
        <f t="shared" si="149"/>
        <v/>
      </c>
    </row>
    <row r="906" spans="1:27" x14ac:dyDescent="0.3">
      <c r="A906" s="78" t="str">
        <f t="shared" si="142"/>
        <v/>
      </c>
      <c r="B906" s="78" t="str">
        <f t="shared" si="143"/>
        <v/>
      </c>
      <c r="C906" s="1">
        <v>905</v>
      </c>
      <c r="E906" s="73"/>
      <c r="F906" t="str">
        <f>IF(D906="","",VLOOKUP(D906,ENTRANTS!$A$1:$H$1000,2,0))</f>
        <v/>
      </c>
      <c r="G906" t="str">
        <f>IF(D906="","",VLOOKUP(D906,ENTRANTS!$A$1:$H$1000,3,0))</f>
        <v/>
      </c>
      <c r="H906" s="1" t="str">
        <f>IF(D906="","",LEFT(VLOOKUP(D906,ENTRANTS!$A$1:$H$1000,5,0),1))</f>
        <v/>
      </c>
      <c r="I906" s="1" t="str">
        <f>IF(D906="","",COUNTIF($H$2:H906,H906))</f>
        <v/>
      </c>
      <c r="J906" s="1" t="str">
        <f>IF(D906="","",VLOOKUP(D906,ENTRANTS!$A$1:$H$1000,4,0))</f>
        <v/>
      </c>
      <c r="K906" s="1" t="str">
        <f>IF(D906="","",COUNTIF($J$2:J906,J906))</f>
        <v/>
      </c>
      <c r="L906" t="str">
        <f>IF(D906="","",VLOOKUP(D906,ENTRANTS!$A$1:$H$1000,6,0))</f>
        <v/>
      </c>
      <c r="M906" s="99" t="str">
        <f t="shared" si="146"/>
        <v/>
      </c>
      <c r="N906" s="38"/>
      <c r="O906" s="5" t="str">
        <f t="shared" si="147"/>
        <v/>
      </c>
      <c r="P906" s="6" t="str">
        <f>IF(D906="","",COUNTIF($O$2:O906,O906))</f>
        <v/>
      </c>
      <c r="Q906" s="7" t="str">
        <f t="shared" si="140"/>
        <v/>
      </c>
      <c r="R906" s="42" t="str">
        <f>IF(AND(P906=4,H906="M",NOT(L906="Unattached")),SUMIF(O$2:O906,O906,I$2:I906),"")</f>
        <v/>
      </c>
      <c r="S906" s="7" t="str">
        <f t="shared" si="141"/>
        <v/>
      </c>
      <c r="T906" s="42" t="str">
        <f>IF(AND(P906=3,H906="F",NOT(L906="Unattached")),SUMIF(O$2:O906,O906,I$2:I906),"")</f>
        <v/>
      </c>
      <c r="U906" s="8" t="str">
        <f t="shared" si="144"/>
        <v/>
      </c>
      <c r="V906" s="8" t="str">
        <f t="shared" si="148"/>
        <v/>
      </c>
      <c r="W906" s="40" t="str">
        <f t="shared" si="145"/>
        <v xml:space="preserve"> </v>
      </c>
      <c r="X906" s="40" t="str">
        <f>IF(H906="M",IF(P906&lt;&gt;4,"",VLOOKUP(CONCATENATE(O906," ",(P906-3)),$W$2:AA906,5,0)),IF(P906&lt;&gt;3,"",VLOOKUP(CONCATENATE(O906," ",(P906-2)),$W$2:AA906,5,0)))</f>
        <v/>
      </c>
      <c r="Y906" s="40" t="str">
        <f>IF(H906="M",IF(P906&lt;&gt;4,"",VLOOKUP(CONCATENATE(O906," ",(P906-2)),$W$2:AA906,5,0)),IF(P906&lt;&gt;3,"",VLOOKUP(CONCATENATE(O906," ",(P906-1)),$W$2:AA906,5,0)))</f>
        <v/>
      </c>
      <c r="Z906" s="40" t="str">
        <f>IF(H906="M",IF(P906&lt;&gt;4,"",VLOOKUP(CONCATENATE(O906," ",(P906-1)),$W$2:AA906,5,0)),IF(P906&lt;&gt;3,"",VLOOKUP(CONCATENATE(O906," ",(P906)),$W$2:AA906,5,0)))</f>
        <v/>
      </c>
      <c r="AA906" s="40" t="str">
        <f t="shared" si="149"/>
        <v/>
      </c>
    </row>
    <row r="907" spans="1:27" x14ac:dyDescent="0.3">
      <c r="A907" s="78" t="str">
        <f t="shared" si="142"/>
        <v/>
      </c>
      <c r="B907" s="78" t="str">
        <f t="shared" si="143"/>
        <v/>
      </c>
      <c r="C907" s="1">
        <v>906</v>
      </c>
      <c r="E907" s="73"/>
      <c r="F907" t="str">
        <f>IF(D907="","",VLOOKUP(D907,ENTRANTS!$A$1:$H$1000,2,0))</f>
        <v/>
      </c>
      <c r="G907" t="str">
        <f>IF(D907="","",VLOOKUP(D907,ENTRANTS!$A$1:$H$1000,3,0))</f>
        <v/>
      </c>
      <c r="H907" s="1" t="str">
        <f>IF(D907="","",LEFT(VLOOKUP(D907,ENTRANTS!$A$1:$H$1000,5,0),1))</f>
        <v/>
      </c>
      <c r="I907" s="1" t="str">
        <f>IF(D907="","",COUNTIF($H$2:H907,H907))</f>
        <v/>
      </c>
      <c r="J907" s="1" t="str">
        <f>IF(D907="","",VLOOKUP(D907,ENTRANTS!$A$1:$H$1000,4,0))</f>
        <v/>
      </c>
      <c r="K907" s="1" t="str">
        <f>IF(D907="","",COUNTIF($J$2:J907,J907))</f>
        <v/>
      </c>
      <c r="L907" t="str">
        <f>IF(D907="","",VLOOKUP(D907,ENTRANTS!$A$1:$H$1000,6,0))</f>
        <v/>
      </c>
      <c r="M907" s="99" t="str">
        <f t="shared" si="146"/>
        <v/>
      </c>
      <c r="N907" s="38"/>
      <c r="O907" s="5" t="str">
        <f t="shared" si="147"/>
        <v/>
      </c>
      <c r="P907" s="6" t="str">
        <f>IF(D907="","",COUNTIF($O$2:O907,O907))</f>
        <v/>
      </c>
      <c r="Q907" s="7" t="str">
        <f t="shared" si="140"/>
        <v/>
      </c>
      <c r="R907" s="42" t="str">
        <f>IF(AND(P907=4,H907="M",NOT(L907="Unattached")),SUMIF(O$2:O907,O907,I$2:I907),"")</f>
        <v/>
      </c>
      <c r="S907" s="7" t="str">
        <f t="shared" si="141"/>
        <v/>
      </c>
      <c r="T907" s="42" t="str">
        <f>IF(AND(P907=3,H907="F",NOT(L907="Unattached")),SUMIF(O$2:O907,O907,I$2:I907),"")</f>
        <v/>
      </c>
      <c r="U907" s="8" t="str">
        <f t="shared" si="144"/>
        <v/>
      </c>
      <c r="V907" s="8" t="str">
        <f t="shared" si="148"/>
        <v/>
      </c>
      <c r="W907" s="40" t="str">
        <f t="shared" si="145"/>
        <v xml:space="preserve"> </v>
      </c>
      <c r="X907" s="40" t="str">
        <f>IF(H907="M",IF(P907&lt;&gt;4,"",VLOOKUP(CONCATENATE(O907," ",(P907-3)),$W$2:AA907,5,0)),IF(P907&lt;&gt;3,"",VLOOKUP(CONCATENATE(O907," ",(P907-2)),$W$2:AA907,5,0)))</f>
        <v/>
      </c>
      <c r="Y907" s="40" t="str">
        <f>IF(H907="M",IF(P907&lt;&gt;4,"",VLOOKUP(CONCATENATE(O907," ",(P907-2)),$W$2:AA907,5,0)),IF(P907&lt;&gt;3,"",VLOOKUP(CONCATENATE(O907," ",(P907-1)),$W$2:AA907,5,0)))</f>
        <v/>
      </c>
      <c r="Z907" s="40" t="str">
        <f>IF(H907="M",IF(P907&lt;&gt;4,"",VLOOKUP(CONCATENATE(O907," ",(P907-1)),$W$2:AA907,5,0)),IF(P907&lt;&gt;3,"",VLOOKUP(CONCATENATE(O907," ",(P907)),$W$2:AA907,5,0)))</f>
        <v/>
      </c>
      <c r="AA907" s="40" t="str">
        <f t="shared" si="149"/>
        <v/>
      </c>
    </row>
    <row r="908" spans="1:27" x14ac:dyDescent="0.3">
      <c r="A908" s="78" t="str">
        <f t="shared" si="142"/>
        <v/>
      </c>
      <c r="B908" s="78" t="str">
        <f t="shared" si="143"/>
        <v/>
      </c>
      <c r="C908" s="1">
        <v>907</v>
      </c>
      <c r="E908" s="73"/>
      <c r="F908" t="str">
        <f>IF(D908="","",VLOOKUP(D908,ENTRANTS!$A$1:$H$1000,2,0))</f>
        <v/>
      </c>
      <c r="G908" t="str">
        <f>IF(D908="","",VLOOKUP(D908,ENTRANTS!$A$1:$H$1000,3,0))</f>
        <v/>
      </c>
      <c r="H908" s="1" t="str">
        <f>IF(D908="","",LEFT(VLOOKUP(D908,ENTRANTS!$A$1:$H$1000,5,0),1))</f>
        <v/>
      </c>
      <c r="I908" s="1" t="str">
        <f>IF(D908="","",COUNTIF($H$2:H908,H908))</f>
        <v/>
      </c>
      <c r="J908" s="1" t="str">
        <f>IF(D908="","",VLOOKUP(D908,ENTRANTS!$A$1:$H$1000,4,0))</f>
        <v/>
      </c>
      <c r="K908" s="1" t="str">
        <f>IF(D908="","",COUNTIF($J$2:J908,J908))</f>
        <v/>
      </c>
      <c r="L908" t="str">
        <f>IF(D908="","",VLOOKUP(D908,ENTRANTS!$A$1:$H$1000,6,0))</f>
        <v/>
      </c>
      <c r="M908" s="99" t="str">
        <f t="shared" si="146"/>
        <v/>
      </c>
      <c r="N908" s="38"/>
      <c r="O908" s="5" t="str">
        <f t="shared" si="147"/>
        <v/>
      </c>
      <c r="P908" s="6" t="str">
        <f>IF(D908="","",COUNTIF($O$2:O908,O908))</f>
        <v/>
      </c>
      <c r="Q908" s="7" t="str">
        <f t="shared" si="140"/>
        <v/>
      </c>
      <c r="R908" s="42" t="str">
        <f>IF(AND(P908=4,H908="M",NOT(L908="Unattached")),SUMIF(O$2:O908,O908,I$2:I908),"")</f>
        <v/>
      </c>
      <c r="S908" s="7" t="str">
        <f t="shared" si="141"/>
        <v/>
      </c>
      <c r="T908" s="42" t="str">
        <f>IF(AND(P908=3,H908="F",NOT(L908="Unattached")),SUMIF(O$2:O908,O908,I$2:I908),"")</f>
        <v/>
      </c>
      <c r="U908" s="8" t="str">
        <f t="shared" si="144"/>
        <v/>
      </c>
      <c r="V908" s="8" t="str">
        <f t="shared" si="148"/>
        <v/>
      </c>
      <c r="W908" s="40" t="str">
        <f t="shared" si="145"/>
        <v xml:space="preserve"> </v>
      </c>
      <c r="X908" s="40" t="str">
        <f>IF(H908="M",IF(P908&lt;&gt;4,"",VLOOKUP(CONCATENATE(O908," ",(P908-3)),$W$2:AA908,5,0)),IF(P908&lt;&gt;3,"",VLOOKUP(CONCATENATE(O908," ",(P908-2)),$W$2:AA908,5,0)))</f>
        <v/>
      </c>
      <c r="Y908" s="40" t="str">
        <f>IF(H908="M",IF(P908&lt;&gt;4,"",VLOOKUP(CONCATENATE(O908," ",(P908-2)),$W$2:AA908,5,0)),IF(P908&lt;&gt;3,"",VLOOKUP(CONCATENATE(O908," ",(P908-1)),$W$2:AA908,5,0)))</f>
        <v/>
      </c>
      <c r="Z908" s="40" t="str">
        <f>IF(H908="M",IF(P908&lt;&gt;4,"",VLOOKUP(CONCATENATE(O908," ",(P908-1)),$W$2:AA908,5,0)),IF(P908&lt;&gt;3,"",VLOOKUP(CONCATENATE(O908," ",(P908)),$W$2:AA908,5,0)))</f>
        <v/>
      </c>
      <c r="AA908" s="40" t="str">
        <f t="shared" si="149"/>
        <v/>
      </c>
    </row>
    <row r="909" spans="1:27" x14ac:dyDescent="0.3">
      <c r="A909" s="78" t="str">
        <f t="shared" si="142"/>
        <v/>
      </c>
      <c r="B909" s="78" t="str">
        <f t="shared" si="143"/>
        <v/>
      </c>
      <c r="C909" s="1">
        <v>908</v>
      </c>
      <c r="E909" s="73"/>
      <c r="F909" t="str">
        <f>IF(D909="","",VLOOKUP(D909,ENTRANTS!$A$1:$H$1000,2,0))</f>
        <v/>
      </c>
      <c r="G909" t="str">
        <f>IF(D909="","",VLOOKUP(D909,ENTRANTS!$A$1:$H$1000,3,0))</f>
        <v/>
      </c>
      <c r="H909" s="1" t="str">
        <f>IF(D909="","",LEFT(VLOOKUP(D909,ENTRANTS!$A$1:$H$1000,5,0),1))</f>
        <v/>
      </c>
      <c r="I909" s="1" t="str">
        <f>IF(D909="","",COUNTIF($H$2:H909,H909))</f>
        <v/>
      </c>
      <c r="J909" s="1" t="str">
        <f>IF(D909="","",VLOOKUP(D909,ENTRANTS!$A$1:$H$1000,4,0))</f>
        <v/>
      </c>
      <c r="K909" s="1" t="str">
        <f>IF(D909="","",COUNTIF($J$2:J909,J909))</f>
        <v/>
      </c>
      <c r="L909" t="str">
        <f>IF(D909="","",VLOOKUP(D909,ENTRANTS!$A$1:$H$1000,6,0))</f>
        <v/>
      </c>
      <c r="M909" s="99" t="str">
        <f t="shared" si="146"/>
        <v/>
      </c>
      <c r="N909" s="38"/>
      <c r="O909" s="5" t="str">
        <f t="shared" si="147"/>
        <v/>
      </c>
      <c r="P909" s="6" t="str">
        <f>IF(D909="","",COUNTIF($O$2:O909,O909))</f>
        <v/>
      </c>
      <c r="Q909" s="7" t="str">
        <f t="shared" si="140"/>
        <v/>
      </c>
      <c r="R909" s="42" t="str">
        <f>IF(AND(P909=4,H909="M",NOT(L909="Unattached")),SUMIF(O$2:O909,O909,I$2:I909),"")</f>
        <v/>
      </c>
      <c r="S909" s="7" t="str">
        <f t="shared" si="141"/>
        <v/>
      </c>
      <c r="T909" s="42" t="str">
        <f>IF(AND(P909=3,H909="F",NOT(L909="Unattached")),SUMIF(O$2:O909,O909,I$2:I909),"")</f>
        <v/>
      </c>
      <c r="U909" s="8" t="str">
        <f t="shared" si="144"/>
        <v/>
      </c>
      <c r="V909" s="8" t="str">
        <f t="shared" si="148"/>
        <v/>
      </c>
      <c r="W909" s="40" t="str">
        <f t="shared" si="145"/>
        <v xml:space="preserve"> </v>
      </c>
      <c r="X909" s="40" t="str">
        <f>IF(H909="M",IF(P909&lt;&gt;4,"",VLOOKUP(CONCATENATE(O909," ",(P909-3)),$W$2:AA909,5,0)),IF(P909&lt;&gt;3,"",VLOOKUP(CONCATENATE(O909," ",(P909-2)),$W$2:AA909,5,0)))</f>
        <v/>
      </c>
      <c r="Y909" s="40" t="str">
        <f>IF(H909="M",IF(P909&lt;&gt;4,"",VLOOKUP(CONCATENATE(O909," ",(P909-2)),$W$2:AA909,5,0)),IF(P909&lt;&gt;3,"",VLOOKUP(CONCATENATE(O909," ",(P909-1)),$W$2:AA909,5,0)))</f>
        <v/>
      </c>
      <c r="Z909" s="40" t="str">
        <f>IF(H909="M",IF(P909&lt;&gt;4,"",VLOOKUP(CONCATENATE(O909," ",(P909-1)),$W$2:AA909,5,0)),IF(P909&lt;&gt;3,"",VLOOKUP(CONCATENATE(O909," ",(P909)),$W$2:AA909,5,0)))</f>
        <v/>
      </c>
      <c r="AA909" s="40" t="str">
        <f t="shared" si="149"/>
        <v/>
      </c>
    </row>
    <row r="910" spans="1:27" x14ac:dyDescent="0.3">
      <c r="A910" s="78" t="str">
        <f t="shared" si="142"/>
        <v/>
      </c>
      <c r="B910" s="78" t="str">
        <f t="shared" si="143"/>
        <v/>
      </c>
      <c r="C910" s="1">
        <v>909</v>
      </c>
      <c r="E910" s="73"/>
      <c r="F910" t="str">
        <f>IF(D910="","",VLOOKUP(D910,ENTRANTS!$A$1:$H$1000,2,0))</f>
        <v/>
      </c>
      <c r="G910" t="str">
        <f>IF(D910="","",VLOOKUP(D910,ENTRANTS!$A$1:$H$1000,3,0))</f>
        <v/>
      </c>
      <c r="H910" s="1" t="str">
        <f>IF(D910="","",LEFT(VLOOKUP(D910,ENTRANTS!$A$1:$H$1000,5,0),1))</f>
        <v/>
      </c>
      <c r="I910" s="1" t="str">
        <f>IF(D910="","",COUNTIF($H$2:H910,H910))</f>
        <v/>
      </c>
      <c r="J910" s="1" t="str">
        <f>IF(D910="","",VLOOKUP(D910,ENTRANTS!$A$1:$H$1000,4,0))</f>
        <v/>
      </c>
      <c r="K910" s="1" t="str">
        <f>IF(D910="","",COUNTIF($J$2:J910,J910))</f>
        <v/>
      </c>
      <c r="L910" t="str">
        <f>IF(D910="","",VLOOKUP(D910,ENTRANTS!$A$1:$H$1000,6,0))</f>
        <v/>
      </c>
      <c r="M910" s="99" t="str">
        <f t="shared" si="146"/>
        <v/>
      </c>
      <c r="N910" s="38"/>
      <c r="O910" s="5" t="str">
        <f t="shared" si="147"/>
        <v/>
      </c>
      <c r="P910" s="6" t="str">
        <f>IF(D910="","",COUNTIF($O$2:O910,O910))</f>
        <v/>
      </c>
      <c r="Q910" s="7" t="str">
        <f t="shared" si="140"/>
        <v/>
      </c>
      <c r="R910" s="42" t="str">
        <f>IF(AND(P910=4,H910="M",NOT(L910="Unattached")),SUMIF(O$2:O910,O910,I$2:I910),"")</f>
        <v/>
      </c>
      <c r="S910" s="7" t="str">
        <f t="shared" si="141"/>
        <v/>
      </c>
      <c r="T910" s="42" t="str">
        <f>IF(AND(P910=3,H910="F",NOT(L910="Unattached")),SUMIF(O$2:O910,O910,I$2:I910),"")</f>
        <v/>
      </c>
      <c r="U910" s="8" t="str">
        <f t="shared" si="144"/>
        <v/>
      </c>
      <c r="V910" s="8" t="str">
        <f t="shared" si="148"/>
        <v/>
      </c>
      <c r="W910" s="40" t="str">
        <f t="shared" si="145"/>
        <v xml:space="preserve"> </v>
      </c>
      <c r="X910" s="40" t="str">
        <f>IF(H910="M",IF(P910&lt;&gt;4,"",VLOOKUP(CONCATENATE(O910," ",(P910-3)),$W$2:AA910,5,0)),IF(P910&lt;&gt;3,"",VLOOKUP(CONCATENATE(O910," ",(P910-2)),$W$2:AA910,5,0)))</f>
        <v/>
      </c>
      <c r="Y910" s="40" t="str">
        <f>IF(H910="M",IF(P910&lt;&gt;4,"",VLOOKUP(CONCATENATE(O910," ",(P910-2)),$W$2:AA910,5,0)),IF(P910&lt;&gt;3,"",VLOOKUP(CONCATENATE(O910," ",(P910-1)),$W$2:AA910,5,0)))</f>
        <v/>
      </c>
      <c r="Z910" s="40" t="str">
        <f>IF(H910="M",IF(P910&lt;&gt;4,"",VLOOKUP(CONCATENATE(O910," ",(P910-1)),$W$2:AA910,5,0)),IF(P910&lt;&gt;3,"",VLOOKUP(CONCATENATE(O910," ",(P910)),$W$2:AA910,5,0)))</f>
        <v/>
      </c>
      <c r="AA910" s="40" t="str">
        <f t="shared" si="149"/>
        <v/>
      </c>
    </row>
    <row r="911" spans="1:27" x14ac:dyDescent="0.3">
      <c r="A911" s="78" t="str">
        <f t="shared" si="142"/>
        <v/>
      </c>
      <c r="B911" s="78" t="str">
        <f t="shared" si="143"/>
        <v/>
      </c>
      <c r="C911" s="1">
        <v>910</v>
      </c>
      <c r="E911" s="73"/>
      <c r="F911" t="str">
        <f>IF(D911="","",VLOOKUP(D911,ENTRANTS!$A$1:$H$1000,2,0))</f>
        <v/>
      </c>
      <c r="G911" t="str">
        <f>IF(D911="","",VLOOKUP(D911,ENTRANTS!$A$1:$H$1000,3,0))</f>
        <v/>
      </c>
      <c r="H911" s="1" t="str">
        <f>IF(D911="","",LEFT(VLOOKUP(D911,ENTRANTS!$A$1:$H$1000,5,0),1))</f>
        <v/>
      </c>
      <c r="I911" s="1" t="str">
        <f>IF(D911="","",COUNTIF($H$2:H911,H911))</f>
        <v/>
      </c>
      <c r="J911" s="1" t="str">
        <f>IF(D911="","",VLOOKUP(D911,ENTRANTS!$A$1:$H$1000,4,0))</f>
        <v/>
      </c>
      <c r="K911" s="1" t="str">
        <f>IF(D911="","",COUNTIF($J$2:J911,J911))</f>
        <v/>
      </c>
      <c r="L911" t="str">
        <f>IF(D911="","",VLOOKUP(D911,ENTRANTS!$A$1:$H$1000,6,0))</f>
        <v/>
      </c>
      <c r="M911" s="99" t="str">
        <f t="shared" si="146"/>
        <v/>
      </c>
      <c r="N911" s="38"/>
      <c r="O911" s="5" t="str">
        <f t="shared" si="147"/>
        <v/>
      </c>
      <c r="P911" s="6" t="str">
        <f>IF(D911="","",COUNTIF($O$2:O911,O911))</f>
        <v/>
      </c>
      <c r="Q911" s="7" t="str">
        <f t="shared" si="140"/>
        <v/>
      </c>
      <c r="R911" s="42" t="str">
        <f>IF(AND(P911=4,H911="M",NOT(L911="Unattached")),SUMIF(O$2:O911,O911,I$2:I911),"")</f>
        <v/>
      </c>
      <c r="S911" s="7" t="str">
        <f t="shared" si="141"/>
        <v/>
      </c>
      <c r="T911" s="42" t="str">
        <f>IF(AND(P911=3,H911="F",NOT(L911="Unattached")),SUMIF(O$2:O911,O911,I$2:I911),"")</f>
        <v/>
      </c>
      <c r="U911" s="8" t="str">
        <f t="shared" si="144"/>
        <v/>
      </c>
      <c r="V911" s="8" t="str">
        <f t="shared" si="148"/>
        <v/>
      </c>
      <c r="W911" s="40" t="str">
        <f t="shared" si="145"/>
        <v xml:space="preserve"> </v>
      </c>
      <c r="X911" s="40" t="str">
        <f>IF(H911="M",IF(P911&lt;&gt;4,"",VLOOKUP(CONCATENATE(O911," ",(P911-3)),$W$2:AA911,5,0)),IF(P911&lt;&gt;3,"",VLOOKUP(CONCATENATE(O911," ",(P911-2)),$W$2:AA911,5,0)))</f>
        <v/>
      </c>
      <c r="Y911" s="40" t="str">
        <f>IF(H911="M",IF(P911&lt;&gt;4,"",VLOOKUP(CONCATENATE(O911," ",(P911-2)),$W$2:AA911,5,0)),IF(P911&lt;&gt;3,"",VLOOKUP(CONCATENATE(O911," ",(P911-1)),$W$2:AA911,5,0)))</f>
        <v/>
      </c>
      <c r="Z911" s="40" t="str">
        <f>IF(H911="M",IF(P911&lt;&gt;4,"",VLOOKUP(CONCATENATE(O911," ",(P911-1)),$W$2:AA911,5,0)),IF(P911&lt;&gt;3,"",VLOOKUP(CONCATENATE(O911," ",(P911)),$W$2:AA911,5,0)))</f>
        <v/>
      </c>
      <c r="AA911" s="40" t="str">
        <f t="shared" si="149"/>
        <v/>
      </c>
    </row>
    <row r="912" spans="1:27" x14ac:dyDescent="0.3">
      <c r="A912" s="78" t="str">
        <f t="shared" si="142"/>
        <v/>
      </c>
      <c r="B912" s="78" t="str">
        <f t="shared" si="143"/>
        <v/>
      </c>
      <c r="C912" s="1">
        <v>911</v>
      </c>
      <c r="E912" s="73"/>
      <c r="F912" t="str">
        <f>IF(D912="","",VLOOKUP(D912,ENTRANTS!$A$1:$H$1000,2,0))</f>
        <v/>
      </c>
      <c r="G912" t="str">
        <f>IF(D912="","",VLOOKUP(D912,ENTRANTS!$A$1:$H$1000,3,0))</f>
        <v/>
      </c>
      <c r="H912" s="1" t="str">
        <f>IF(D912="","",LEFT(VLOOKUP(D912,ENTRANTS!$A$1:$H$1000,5,0),1))</f>
        <v/>
      </c>
      <c r="I912" s="1" t="str">
        <f>IF(D912="","",COUNTIF($H$2:H912,H912))</f>
        <v/>
      </c>
      <c r="J912" s="1" t="str">
        <f>IF(D912="","",VLOOKUP(D912,ENTRANTS!$A$1:$H$1000,4,0))</f>
        <v/>
      </c>
      <c r="K912" s="1" t="str">
        <f>IF(D912="","",COUNTIF($J$2:J912,J912))</f>
        <v/>
      </c>
      <c r="L912" t="str">
        <f>IF(D912="","",VLOOKUP(D912,ENTRANTS!$A$1:$H$1000,6,0))</f>
        <v/>
      </c>
      <c r="M912" s="99" t="str">
        <f t="shared" si="146"/>
        <v/>
      </c>
      <c r="N912" s="38"/>
      <c r="O912" s="5" t="str">
        <f t="shared" si="147"/>
        <v/>
      </c>
      <c r="P912" s="6" t="str">
        <f>IF(D912="","",COUNTIF($O$2:O912,O912))</f>
        <v/>
      </c>
      <c r="Q912" s="7" t="str">
        <f t="shared" si="140"/>
        <v/>
      </c>
      <c r="R912" s="42" t="str">
        <f>IF(AND(P912=4,H912="M",NOT(L912="Unattached")),SUMIF(O$2:O912,O912,I$2:I912),"")</f>
        <v/>
      </c>
      <c r="S912" s="7" t="str">
        <f t="shared" si="141"/>
        <v/>
      </c>
      <c r="T912" s="42" t="str">
        <f>IF(AND(P912=3,H912="F",NOT(L912="Unattached")),SUMIF(O$2:O912,O912,I$2:I912),"")</f>
        <v/>
      </c>
      <c r="U912" s="8" t="str">
        <f t="shared" si="144"/>
        <v/>
      </c>
      <c r="V912" s="8" t="str">
        <f t="shared" si="148"/>
        <v/>
      </c>
      <c r="W912" s="40" t="str">
        <f t="shared" si="145"/>
        <v xml:space="preserve"> </v>
      </c>
      <c r="X912" s="40" t="str">
        <f>IF(H912="M",IF(P912&lt;&gt;4,"",VLOOKUP(CONCATENATE(O912," ",(P912-3)),$W$2:AA912,5,0)),IF(P912&lt;&gt;3,"",VLOOKUP(CONCATENATE(O912," ",(P912-2)),$W$2:AA912,5,0)))</f>
        <v/>
      </c>
      <c r="Y912" s="40" t="str">
        <f>IF(H912="M",IF(P912&lt;&gt;4,"",VLOOKUP(CONCATENATE(O912," ",(P912-2)),$W$2:AA912,5,0)),IF(P912&lt;&gt;3,"",VLOOKUP(CONCATENATE(O912," ",(P912-1)),$W$2:AA912,5,0)))</f>
        <v/>
      </c>
      <c r="Z912" s="40" t="str">
        <f>IF(H912="M",IF(P912&lt;&gt;4,"",VLOOKUP(CONCATENATE(O912," ",(P912-1)),$W$2:AA912,5,0)),IF(P912&lt;&gt;3,"",VLOOKUP(CONCATENATE(O912," ",(P912)),$W$2:AA912,5,0)))</f>
        <v/>
      </c>
      <c r="AA912" s="40" t="str">
        <f t="shared" si="149"/>
        <v/>
      </c>
    </row>
    <row r="913" spans="1:27" x14ac:dyDescent="0.3">
      <c r="A913" s="78" t="str">
        <f t="shared" si="142"/>
        <v/>
      </c>
      <c r="B913" s="78" t="str">
        <f t="shared" si="143"/>
        <v/>
      </c>
      <c r="C913" s="1">
        <v>912</v>
      </c>
      <c r="E913" s="73"/>
      <c r="F913" t="str">
        <f>IF(D913="","",VLOOKUP(D913,ENTRANTS!$A$1:$H$1000,2,0))</f>
        <v/>
      </c>
      <c r="G913" t="str">
        <f>IF(D913="","",VLOOKUP(D913,ENTRANTS!$A$1:$H$1000,3,0))</f>
        <v/>
      </c>
      <c r="H913" s="1" t="str">
        <f>IF(D913="","",LEFT(VLOOKUP(D913,ENTRANTS!$A$1:$H$1000,5,0),1))</f>
        <v/>
      </c>
      <c r="I913" s="1" t="str">
        <f>IF(D913="","",COUNTIF($H$2:H913,H913))</f>
        <v/>
      </c>
      <c r="J913" s="1" t="str">
        <f>IF(D913="","",VLOOKUP(D913,ENTRANTS!$A$1:$H$1000,4,0))</f>
        <v/>
      </c>
      <c r="K913" s="1" t="str">
        <f>IF(D913="","",COUNTIF($J$2:J913,J913))</f>
        <v/>
      </c>
      <c r="L913" t="str">
        <f>IF(D913="","",VLOOKUP(D913,ENTRANTS!$A$1:$H$1000,6,0))</f>
        <v/>
      </c>
      <c r="M913" s="99" t="str">
        <f t="shared" si="146"/>
        <v/>
      </c>
      <c r="N913" s="38"/>
      <c r="O913" s="5" t="str">
        <f t="shared" si="147"/>
        <v/>
      </c>
      <c r="P913" s="6" t="str">
        <f>IF(D913="","",COUNTIF($O$2:O913,O913))</f>
        <v/>
      </c>
      <c r="Q913" s="7" t="str">
        <f t="shared" si="140"/>
        <v/>
      </c>
      <c r="R913" s="42" t="str">
        <f>IF(AND(P913=4,H913="M",NOT(L913="Unattached")),SUMIF(O$2:O913,O913,I$2:I913),"")</f>
        <v/>
      </c>
      <c r="S913" s="7" t="str">
        <f t="shared" si="141"/>
        <v/>
      </c>
      <c r="T913" s="42" t="str">
        <f>IF(AND(P913=3,H913="F",NOT(L913="Unattached")),SUMIF(O$2:O913,O913,I$2:I913),"")</f>
        <v/>
      </c>
      <c r="U913" s="8" t="str">
        <f t="shared" si="144"/>
        <v/>
      </c>
      <c r="V913" s="8" t="str">
        <f t="shared" si="148"/>
        <v/>
      </c>
      <c r="W913" s="40" t="str">
        <f t="shared" si="145"/>
        <v xml:space="preserve"> </v>
      </c>
      <c r="X913" s="40" t="str">
        <f>IF(H913="M",IF(P913&lt;&gt;4,"",VLOOKUP(CONCATENATE(O913," ",(P913-3)),$W$2:AA913,5,0)),IF(P913&lt;&gt;3,"",VLOOKUP(CONCATENATE(O913," ",(P913-2)),$W$2:AA913,5,0)))</f>
        <v/>
      </c>
      <c r="Y913" s="40" t="str">
        <f>IF(H913="M",IF(P913&lt;&gt;4,"",VLOOKUP(CONCATENATE(O913," ",(P913-2)),$W$2:AA913,5,0)),IF(P913&lt;&gt;3,"",VLOOKUP(CONCATENATE(O913," ",(P913-1)),$W$2:AA913,5,0)))</f>
        <v/>
      </c>
      <c r="Z913" s="40" t="str">
        <f>IF(H913="M",IF(P913&lt;&gt;4,"",VLOOKUP(CONCATENATE(O913," ",(P913-1)),$W$2:AA913,5,0)),IF(P913&lt;&gt;3,"",VLOOKUP(CONCATENATE(O913," ",(P913)),$W$2:AA913,5,0)))</f>
        <v/>
      </c>
      <c r="AA913" s="40" t="str">
        <f t="shared" si="149"/>
        <v/>
      </c>
    </row>
    <row r="914" spans="1:27" x14ac:dyDescent="0.3">
      <c r="A914" s="78" t="str">
        <f t="shared" si="142"/>
        <v/>
      </c>
      <c r="B914" s="78" t="str">
        <f t="shared" si="143"/>
        <v/>
      </c>
      <c r="C914" s="1">
        <v>913</v>
      </c>
      <c r="E914" s="73"/>
      <c r="F914" t="str">
        <f>IF(D914="","",VLOOKUP(D914,ENTRANTS!$A$1:$H$1000,2,0))</f>
        <v/>
      </c>
      <c r="G914" t="str">
        <f>IF(D914="","",VLOOKUP(D914,ENTRANTS!$A$1:$H$1000,3,0))</f>
        <v/>
      </c>
      <c r="H914" s="1" t="str">
        <f>IF(D914="","",LEFT(VLOOKUP(D914,ENTRANTS!$A$1:$H$1000,5,0),1))</f>
        <v/>
      </c>
      <c r="I914" s="1" t="str">
        <f>IF(D914="","",COUNTIF($H$2:H914,H914))</f>
        <v/>
      </c>
      <c r="J914" s="1" t="str">
        <f>IF(D914="","",VLOOKUP(D914,ENTRANTS!$A$1:$H$1000,4,0))</f>
        <v/>
      </c>
      <c r="K914" s="1" t="str">
        <f>IF(D914="","",COUNTIF($J$2:J914,J914))</f>
        <v/>
      </c>
      <c r="L914" t="str">
        <f>IF(D914="","",VLOOKUP(D914,ENTRANTS!$A$1:$H$1000,6,0))</f>
        <v/>
      </c>
      <c r="M914" s="99" t="str">
        <f t="shared" si="146"/>
        <v/>
      </c>
      <c r="N914" s="38"/>
      <c r="O914" s="5" t="str">
        <f t="shared" si="147"/>
        <v/>
      </c>
      <c r="P914" s="6" t="str">
        <f>IF(D914="","",COUNTIF($O$2:O914,O914))</f>
        <v/>
      </c>
      <c r="Q914" s="7" t="str">
        <f t="shared" si="140"/>
        <v/>
      </c>
      <c r="R914" s="42" t="str">
        <f>IF(AND(P914=4,H914="M",NOT(L914="Unattached")),SUMIF(O$2:O914,O914,I$2:I914),"")</f>
        <v/>
      </c>
      <c r="S914" s="7" t="str">
        <f t="shared" si="141"/>
        <v/>
      </c>
      <c r="T914" s="42" t="str">
        <f>IF(AND(P914=3,H914="F",NOT(L914="Unattached")),SUMIF(O$2:O914,O914,I$2:I914),"")</f>
        <v/>
      </c>
      <c r="U914" s="8" t="str">
        <f t="shared" si="144"/>
        <v/>
      </c>
      <c r="V914" s="8" t="str">
        <f t="shared" si="148"/>
        <v/>
      </c>
      <c r="W914" s="40" t="str">
        <f t="shared" si="145"/>
        <v xml:space="preserve"> </v>
      </c>
      <c r="X914" s="40" t="str">
        <f>IF(H914="M",IF(P914&lt;&gt;4,"",VLOOKUP(CONCATENATE(O914," ",(P914-3)),$W$2:AA914,5,0)),IF(P914&lt;&gt;3,"",VLOOKUP(CONCATENATE(O914," ",(P914-2)),$W$2:AA914,5,0)))</f>
        <v/>
      </c>
      <c r="Y914" s="40" t="str">
        <f>IF(H914="M",IF(P914&lt;&gt;4,"",VLOOKUP(CONCATENATE(O914," ",(P914-2)),$W$2:AA914,5,0)),IF(P914&lt;&gt;3,"",VLOOKUP(CONCATENATE(O914," ",(P914-1)),$W$2:AA914,5,0)))</f>
        <v/>
      </c>
      <c r="Z914" s="40" t="str">
        <f>IF(H914="M",IF(P914&lt;&gt;4,"",VLOOKUP(CONCATENATE(O914," ",(P914-1)),$W$2:AA914,5,0)),IF(P914&lt;&gt;3,"",VLOOKUP(CONCATENATE(O914," ",(P914)),$W$2:AA914,5,0)))</f>
        <v/>
      </c>
      <c r="AA914" s="40" t="str">
        <f t="shared" si="149"/>
        <v/>
      </c>
    </row>
    <row r="915" spans="1:27" x14ac:dyDescent="0.3">
      <c r="A915" s="78" t="str">
        <f t="shared" si="142"/>
        <v/>
      </c>
      <c r="B915" s="78" t="str">
        <f t="shared" si="143"/>
        <v/>
      </c>
      <c r="C915" s="1">
        <v>914</v>
      </c>
      <c r="E915" s="73"/>
      <c r="F915" t="str">
        <f>IF(D915="","",VLOOKUP(D915,ENTRANTS!$A$1:$H$1000,2,0))</f>
        <v/>
      </c>
      <c r="G915" t="str">
        <f>IF(D915="","",VLOOKUP(D915,ENTRANTS!$A$1:$H$1000,3,0))</f>
        <v/>
      </c>
      <c r="H915" s="1" t="str">
        <f>IF(D915="","",LEFT(VLOOKUP(D915,ENTRANTS!$A$1:$H$1000,5,0),1))</f>
        <v/>
      </c>
      <c r="I915" s="1" t="str">
        <f>IF(D915="","",COUNTIF($H$2:H915,H915))</f>
        <v/>
      </c>
      <c r="J915" s="1" t="str">
        <f>IF(D915="","",VLOOKUP(D915,ENTRANTS!$A$1:$H$1000,4,0))</f>
        <v/>
      </c>
      <c r="K915" s="1" t="str">
        <f>IF(D915="","",COUNTIF($J$2:J915,J915))</f>
        <v/>
      </c>
      <c r="L915" t="str">
        <f>IF(D915="","",VLOOKUP(D915,ENTRANTS!$A$1:$H$1000,6,0))</f>
        <v/>
      </c>
      <c r="M915" s="99" t="str">
        <f t="shared" si="146"/>
        <v/>
      </c>
      <c r="N915" s="38"/>
      <c r="O915" s="5" t="str">
        <f t="shared" si="147"/>
        <v/>
      </c>
      <c r="P915" s="6" t="str">
        <f>IF(D915="","",COUNTIF($O$2:O915,O915))</f>
        <v/>
      </c>
      <c r="Q915" s="7" t="str">
        <f t="shared" si="140"/>
        <v/>
      </c>
      <c r="R915" s="42" t="str">
        <f>IF(AND(P915=4,H915="M",NOT(L915="Unattached")),SUMIF(O$2:O915,O915,I$2:I915),"")</f>
        <v/>
      </c>
      <c r="S915" s="7" t="str">
        <f t="shared" si="141"/>
        <v/>
      </c>
      <c r="T915" s="42" t="str">
        <f>IF(AND(P915=3,H915="F",NOT(L915="Unattached")),SUMIF(O$2:O915,O915,I$2:I915),"")</f>
        <v/>
      </c>
      <c r="U915" s="8" t="str">
        <f t="shared" si="144"/>
        <v/>
      </c>
      <c r="V915" s="8" t="str">
        <f t="shared" si="148"/>
        <v/>
      </c>
      <c r="W915" s="40" t="str">
        <f t="shared" si="145"/>
        <v xml:space="preserve"> </v>
      </c>
      <c r="X915" s="40" t="str">
        <f>IF(H915="M",IF(P915&lt;&gt;4,"",VLOOKUP(CONCATENATE(O915," ",(P915-3)),$W$2:AA915,5,0)),IF(P915&lt;&gt;3,"",VLOOKUP(CONCATENATE(O915," ",(P915-2)),$W$2:AA915,5,0)))</f>
        <v/>
      </c>
      <c r="Y915" s="40" t="str">
        <f>IF(H915="M",IF(P915&lt;&gt;4,"",VLOOKUP(CONCATENATE(O915," ",(P915-2)),$W$2:AA915,5,0)),IF(P915&lt;&gt;3,"",VLOOKUP(CONCATENATE(O915," ",(P915-1)),$W$2:AA915,5,0)))</f>
        <v/>
      </c>
      <c r="Z915" s="40" t="str">
        <f>IF(H915="M",IF(P915&lt;&gt;4,"",VLOOKUP(CONCATENATE(O915," ",(P915-1)),$W$2:AA915,5,0)),IF(P915&lt;&gt;3,"",VLOOKUP(CONCATENATE(O915," ",(P915)),$W$2:AA915,5,0)))</f>
        <v/>
      </c>
      <c r="AA915" s="40" t="str">
        <f t="shared" si="149"/>
        <v/>
      </c>
    </row>
    <row r="916" spans="1:27" x14ac:dyDescent="0.3">
      <c r="A916" s="78" t="str">
        <f t="shared" si="142"/>
        <v/>
      </c>
      <c r="B916" s="78" t="str">
        <f t="shared" si="143"/>
        <v/>
      </c>
      <c r="C916" s="1">
        <v>915</v>
      </c>
      <c r="E916" s="73"/>
      <c r="F916" t="str">
        <f>IF(D916="","",VLOOKUP(D916,ENTRANTS!$A$1:$H$1000,2,0))</f>
        <v/>
      </c>
      <c r="G916" t="str">
        <f>IF(D916="","",VLOOKUP(D916,ENTRANTS!$A$1:$H$1000,3,0))</f>
        <v/>
      </c>
      <c r="H916" s="1" t="str">
        <f>IF(D916="","",LEFT(VLOOKUP(D916,ENTRANTS!$A$1:$H$1000,5,0),1))</f>
        <v/>
      </c>
      <c r="I916" s="1" t="str">
        <f>IF(D916="","",COUNTIF($H$2:H916,H916))</f>
        <v/>
      </c>
      <c r="J916" s="1" t="str">
        <f>IF(D916="","",VLOOKUP(D916,ENTRANTS!$A$1:$H$1000,4,0))</f>
        <v/>
      </c>
      <c r="K916" s="1" t="str">
        <f>IF(D916="","",COUNTIF($J$2:J916,J916))</f>
        <v/>
      </c>
      <c r="L916" t="str">
        <f>IF(D916="","",VLOOKUP(D916,ENTRANTS!$A$1:$H$1000,6,0))</f>
        <v/>
      </c>
      <c r="M916" s="99" t="str">
        <f t="shared" si="146"/>
        <v/>
      </c>
      <c r="N916" s="38"/>
      <c r="O916" s="5" t="str">
        <f t="shared" si="147"/>
        <v/>
      </c>
      <c r="P916" s="6" t="str">
        <f>IF(D916="","",COUNTIF($O$2:O916,O916))</f>
        <v/>
      </c>
      <c r="Q916" s="7" t="str">
        <f t="shared" si="140"/>
        <v/>
      </c>
      <c r="R916" s="42" t="str">
        <f>IF(AND(P916=4,H916="M",NOT(L916="Unattached")),SUMIF(O$2:O916,O916,I$2:I916),"")</f>
        <v/>
      </c>
      <c r="S916" s="7" t="str">
        <f t="shared" si="141"/>
        <v/>
      </c>
      <c r="T916" s="42" t="str">
        <f>IF(AND(P916=3,H916="F",NOT(L916="Unattached")),SUMIF(O$2:O916,O916,I$2:I916),"")</f>
        <v/>
      </c>
      <c r="U916" s="8" t="str">
        <f t="shared" si="144"/>
        <v/>
      </c>
      <c r="V916" s="8" t="str">
        <f t="shared" si="148"/>
        <v/>
      </c>
      <c r="W916" s="40" t="str">
        <f t="shared" si="145"/>
        <v xml:space="preserve"> </v>
      </c>
      <c r="X916" s="40" t="str">
        <f>IF(H916="M",IF(P916&lt;&gt;4,"",VLOOKUP(CONCATENATE(O916," ",(P916-3)),$W$2:AA916,5,0)),IF(P916&lt;&gt;3,"",VLOOKUP(CONCATENATE(O916," ",(P916-2)),$W$2:AA916,5,0)))</f>
        <v/>
      </c>
      <c r="Y916" s="40" t="str">
        <f>IF(H916="M",IF(P916&lt;&gt;4,"",VLOOKUP(CONCATENATE(O916," ",(P916-2)),$W$2:AA916,5,0)),IF(P916&lt;&gt;3,"",VLOOKUP(CONCATENATE(O916," ",(P916-1)),$W$2:AA916,5,0)))</f>
        <v/>
      </c>
      <c r="Z916" s="40" t="str">
        <f>IF(H916="M",IF(P916&lt;&gt;4,"",VLOOKUP(CONCATENATE(O916," ",(P916-1)),$W$2:AA916,5,0)),IF(P916&lt;&gt;3,"",VLOOKUP(CONCATENATE(O916," ",(P916)),$W$2:AA916,5,0)))</f>
        <v/>
      </c>
      <c r="AA916" s="40" t="str">
        <f t="shared" si="149"/>
        <v/>
      </c>
    </row>
    <row r="917" spans="1:27" x14ac:dyDescent="0.3">
      <c r="A917" s="78" t="str">
        <f t="shared" si="142"/>
        <v/>
      </c>
      <c r="B917" s="78" t="str">
        <f t="shared" si="143"/>
        <v/>
      </c>
      <c r="C917" s="1">
        <v>916</v>
      </c>
      <c r="E917" s="73"/>
      <c r="F917" t="str">
        <f>IF(D917="","",VLOOKUP(D917,ENTRANTS!$A$1:$H$1000,2,0))</f>
        <v/>
      </c>
      <c r="G917" t="str">
        <f>IF(D917="","",VLOOKUP(D917,ENTRANTS!$A$1:$H$1000,3,0))</f>
        <v/>
      </c>
      <c r="H917" s="1" t="str">
        <f>IF(D917="","",LEFT(VLOOKUP(D917,ENTRANTS!$A$1:$H$1000,5,0),1))</f>
        <v/>
      </c>
      <c r="I917" s="1" t="str">
        <f>IF(D917="","",COUNTIF($H$2:H917,H917))</f>
        <v/>
      </c>
      <c r="J917" s="1" t="str">
        <f>IF(D917="","",VLOOKUP(D917,ENTRANTS!$A$1:$H$1000,4,0))</f>
        <v/>
      </c>
      <c r="K917" s="1" t="str">
        <f>IF(D917="","",COUNTIF($J$2:J917,J917))</f>
        <v/>
      </c>
      <c r="L917" t="str">
        <f>IF(D917="","",VLOOKUP(D917,ENTRANTS!$A$1:$H$1000,6,0))</f>
        <v/>
      </c>
      <c r="M917" s="99" t="str">
        <f t="shared" si="146"/>
        <v/>
      </c>
      <c r="N917" s="38"/>
      <c r="O917" s="5" t="str">
        <f t="shared" si="147"/>
        <v/>
      </c>
      <c r="P917" s="6" t="str">
        <f>IF(D917="","",COUNTIF($O$2:O917,O917))</f>
        <v/>
      </c>
      <c r="Q917" s="7" t="str">
        <f t="shared" si="140"/>
        <v/>
      </c>
      <c r="R917" s="42" t="str">
        <f>IF(AND(P917=4,H917="M",NOT(L917="Unattached")),SUMIF(O$2:O917,O917,I$2:I917),"")</f>
        <v/>
      </c>
      <c r="S917" s="7" t="str">
        <f t="shared" si="141"/>
        <v/>
      </c>
      <c r="T917" s="42" t="str">
        <f>IF(AND(P917=3,H917="F",NOT(L917="Unattached")),SUMIF(O$2:O917,O917,I$2:I917),"")</f>
        <v/>
      </c>
      <c r="U917" s="8" t="str">
        <f t="shared" si="144"/>
        <v/>
      </c>
      <c r="V917" s="8" t="str">
        <f t="shared" si="148"/>
        <v/>
      </c>
      <c r="W917" s="40" t="str">
        <f t="shared" si="145"/>
        <v xml:space="preserve"> </v>
      </c>
      <c r="X917" s="40" t="str">
        <f>IF(H917="M",IF(P917&lt;&gt;4,"",VLOOKUP(CONCATENATE(O917," ",(P917-3)),$W$2:AA917,5,0)),IF(P917&lt;&gt;3,"",VLOOKUP(CONCATENATE(O917," ",(P917-2)),$W$2:AA917,5,0)))</f>
        <v/>
      </c>
      <c r="Y917" s="40" t="str">
        <f>IF(H917="M",IF(P917&lt;&gt;4,"",VLOOKUP(CONCATENATE(O917," ",(P917-2)),$W$2:AA917,5,0)),IF(P917&lt;&gt;3,"",VLOOKUP(CONCATENATE(O917," ",(P917-1)),$W$2:AA917,5,0)))</f>
        <v/>
      </c>
      <c r="Z917" s="40" t="str">
        <f>IF(H917="M",IF(P917&lt;&gt;4,"",VLOOKUP(CONCATENATE(O917," ",(P917-1)),$W$2:AA917,5,0)),IF(P917&lt;&gt;3,"",VLOOKUP(CONCATENATE(O917," ",(P917)),$W$2:AA917,5,0)))</f>
        <v/>
      </c>
      <c r="AA917" s="40" t="str">
        <f t="shared" si="149"/>
        <v/>
      </c>
    </row>
    <row r="918" spans="1:27" x14ac:dyDescent="0.3">
      <c r="A918" s="78" t="str">
        <f t="shared" si="142"/>
        <v/>
      </c>
      <c r="B918" s="78" t="str">
        <f t="shared" si="143"/>
        <v/>
      </c>
      <c r="C918" s="1">
        <v>917</v>
      </c>
      <c r="E918" s="73"/>
      <c r="F918" t="str">
        <f>IF(D918="","",VLOOKUP(D918,ENTRANTS!$A$1:$H$1000,2,0))</f>
        <v/>
      </c>
      <c r="G918" t="str">
        <f>IF(D918="","",VLOOKUP(D918,ENTRANTS!$A$1:$H$1000,3,0))</f>
        <v/>
      </c>
      <c r="H918" s="1" t="str">
        <f>IF(D918="","",LEFT(VLOOKUP(D918,ENTRANTS!$A$1:$H$1000,5,0),1))</f>
        <v/>
      </c>
      <c r="I918" s="1" t="str">
        <f>IF(D918="","",COUNTIF($H$2:H918,H918))</f>
        <v/>
      </c>
      <c r="J918" s="1" t="str">
        <f>IF(D918="","",VLOOKUP(D918,ENTRANTS!$A$1:$H$1000,4,0))</f>
        <v/>
      </c>
      <c r="K918" s="1" t="str">
        <f>IF(D918="","",COUNTIF($J$2:J918,J918))</f>
        <v/>
      </c>
      <c r="L918" t="str">
        <f>IF(D918="","",VLOOKUP(D918,ENTRANTS!$A$1:$H$1000,6,0))</f>
        <v/>
      </c>
      <c r="M918" s="99" t="str">
        <f t="shared" si="146"/>
        <v/>
      </c>
      <c r="N918" s="38"/>
      <c r="O918" s="5" t="str">
        <f t="shared" si="147"/>
        <v/>
      </c>
      <c r="P918" s="6" t="str">
        <f>IF(D918="","",COUNTIF($O$2:O918,O918))</f>
        <v/>
      </c>
      <c r="Q918" s="7" t="str">
        <f t="shared" ref="Q918:Q981" si="150">IF(R918="","",RANK(R918,$R$2:$R$1000,1))</f>
        <v/>
      </c>
      <c r="R918" s="42" t="str">
        <f>IF(AND(P918=4,H918="M",NOT(L918="Unattached")),SUMIF(O$2:O918,O918,I$2:I918),"")</f>
        <v/>
      </c>
      <c r="S918" s="7" t="str">
        <f t="shared" ref="S918:S981" si="151">IF(T918="","",RANK(T918,$T$2:$T$1000,1))</f>
        <v/>
      </c>
      <c r="T918" s="42" t="str">
        <f>IF(AND(P918=3,H918="F",NOT(L918="Unattached")),SUMIF(O$2:O918,O918,I$2:I918),"")</f>
        <v/>
      </c>
      <c r="U918" s="8" t="str">
        <f t="shared" si="144"/>
        <v/>
      </c>
      <c r="V918" s="8" t="str">
        <f t="shared" si="148"/>
        <v/>
      </c>
      <c r="W918" s="40" t="str">
        <f t="shared" si="145"/>
        <v xml:space="preserve"> </v>
      </c>
      <c r="X918" s="40" t="str">
        <f>IF(H918="M",IF(P918&lt;&gt;4,"",VLOOKUP(CONCATENATE(O918," ",(P918-3)),$W$2:AA918,5,0)),IF(P918&lt;&gt;3,"",VLOOKUP(CONCATENATE(O918," ",(P918-2)),$W$2:AA918,5,0)))</f>
        <v/>
      </c>
      <c r="Y918" s="40" t="str">
        <f>IF(H918="M",IF(P918&lt;&gt;4,"",VLOOKUP(CONCATENATE(O918," ",(P918-2)),$W$2:AA918,5,0)),IF(P918&lt;&gt;3,"",VLOOKUP(CONCATENATE(O918," ",(P918-1)),$W$2:AA918,5,0)))</f>
        <v/>
      </c>
      <c r="Z918" s="40" t="str">
        <f>IF(H918="M",IF(P918&lt;&gt;4,"",VLOOKUP(CONCATENATE(O918," ",(P918-1)),$W$2:AA918,5,0)),IF(P918&lt;&gt;3,"",VLOOKUP(CONCATENATE(O918," ",(P918)),$W$2:AA918,5,0)))</f>
        <v/>
      </c>
      <c r="AA918" s="40" t="str">
        <f t="shared" si="149"/>
        <v/>
      </c>
    </row>
    <row r="919" spans="1:27" x14ac:dyDescent="0.3">
      <c r="A919" s="78" t="str">
        <f t="shared" si="142"/>
        <v/>
      </c>
      <c r="B919" s="78" t="str">
        <f t="shared" si="143"/>
        <v/>
      </c>
      <c r="C919" s="1">
        <v>918</v>
      </c>
      <c r="E919" s="73"/>
      <c r="F919" t="str">
        <f>IF(D919="","",VLOOKUP(D919,ENTRANTS!$A$1:$H$1000,2,0))</f>
        <v/>
      </c>
      <c r="G919" t="str">
        <f>IF(D919="","",VLOOKUP(D919,ENTRANTS!$A$1:$H$1000,3,0))</f>
        <v/>
      </c>
      <c r="H919" s="1" t="str">
        <f>IF(D919="","",LEFT(VLOOKUP(D919,ENTRANTS!$A$1:$H$1000,5,0),1))</f>
        <v/>
      </c>
      <c r="I919" s="1" t="str">
        <f>IF(D919="","",COUNTIF($H$2:H919,H919))</f>
        <v/>
      </c>
      <c r="J919" s="1" t="str">
        <f>IF(D919="","",VLOOKUP(D919,ENTRANTS!$A$1:$H$1000,4,0))</f>
        <v/>
      </c>
      <c r="K919" s="1" t="str">
        <f>IF(D919="","",COUNTIF($J$2:J919,J919))</f>
        <v/>
      </c>
      <c r="L919" t="str">
        <f>IF(D919="","",VLOOKUP(D919,ENTRANTS!$A$1:$H$1000,6,0))</f>
        <v/>
      </c>
      <c r="M919" s="99" t="str">
        <f t="shared" si="146"/>
        <v/>
      </c>
      <c r="N919" s="38"/>
      <c r="O919" s="5" t="str">
        <f t="shared" si="147"/>
        <v/>
      </c>
      <c r="P919" s="6" t="str">
        <f>IF(D919="","",COUNTIF($O$2:O919,O919))</f>
        <v/>
      </c>
      <c r="Q919" s="7" t="str">
        <f t="shared" si="150"/>
        <v/>
      </c>
      <c r="R919" s="42" t="str">
        <f>IF(AND(P919=4,H919="M",NOT(L919="Unattached")),SUMIF(O$2:O919,O919,I$2:I919),"")</f>
        <v/>
      </c>
      <c r="S919" s="7" t="str">
        <f t="shared" si="151"/>
        <v/>
      </c>
      <c r="T919" s="42" t="str">
        <f>IF(AND(P919=3,H919="F",NOT(L919="Unattached")),SUMIF(O$2:O919,O919,I$2:I919),"")</f>
        <v/>
      </c>
      <c r="U919" s="8" t="str">
        <f t="shared" si="144"/>
        <v/>
      </c>
      <c r="V919" s="8" t="str">
        <f t="shared" si="148"/>
        <v/>
      </c>
      <c r="W919" s="40" t="str">
        <f t="shared" si="145"/>
        <v xml:space="preserve"> </v>
      </c>
      <c r="X919" s="40" t="str">
        <f>IF(H919="M",IF(P919&lt;&gt;4,"",VLOOKUP(CONCATENATE(O919," ",(P919-3)),$W$2:AA919,5,0)),IF(P919&lt;&gt;3,"",VLOOKUP(CONCATENATE(O919," ",(P919-2)),$W$2:AA919,5,0)))</f>
        <v/>
      </c>
      <c r="Y919" s="40" t="str">
        <f>IF(H919="M",IF(P919&lt;&gt;4,"",VLOOKUP(CONCATENATE(O919," ",(P919-2)),$W$2:AA919,5,0)),IF(P919&lt;&gt;3,"",VLOOKUP(CONCATENATE(O919," ",(P919-1)),$W$2:AA919,5,0)))</f>
        <v/>
      </c>
      <c r="Z919" s="40" t="str">
        <f>IF(H919="M",IF(P919&lt;&gt;4,"",VLOOKUP(CONCATENATE(O919," ",(P919-1)),$W$2:AA919,5,0)),IF(P919&lt;&gt;3,"",VLOOKUP(CONCATENATE(O919," ",(P919)),$W$2:AA919,5,0)))</f>
        <v/>
      </c>
      <c r="AA919" s="40" t="str">
        <f t="shared" si="149"/>
        <v/>
      </c>
    </row>
    <row r="920" spans="1:27" x14ac:dyDescent="0.3">
      <c r="A920" s="78" t="str">
        <f t="shared" si="142"/>
        <v/>
      </c>
      <c r="B920" s="78" t="str">
        <f t="shared" si="143"/>
        <v/>
      </c>
      <c r="C920" s="1">
        <v>919</v>
      </c>
      <c r="E920" s="73"/>
      <c r="F920" t="str">
        <f>IF(D920="","",VLOOKUP(D920,ENTRANTS!$A$1:$H$1000,2,0))</f>
        <v/>
      </c>
      <c r="G920" t="str">
        <f>IF(D920="","",VLOOKUP(D920,ENTRANTS!$A$1:$H$1000,3,0))</f>
        <v/>
      </c>
      <c r="H920" s="1" t="str">
        <f>IF(D920="","",LEFT(VLOOKUP(D920,ENTRANTS!$A$1:$H$1000,5,0),1))</f>
        <v/>
      </c>
      <c r="I920" s="1" t="str">
        <f>IF(D920="","",COUNTIF($H$2:H920,H920))</f>
        <v/>
      </c>
      <c r="J920" s="1" t="str">
        <f>IF(D920="","",VLOOKUP(D920,ENTRANTS!$A$1:$H$1000,4,0))</f>
        <v/>
      </c>
      <c r="K920" s="1" t="str">
        <f>IF(D920="","",COUNTIF($J$2:J920,J920))</f>
        <v/>
      </c>
      <c r="L920" t="str">
        <f>IF(D920="","",VLOOKUP(D920,ENTRANTS!$A$1:$H$1000,6,0))</f>
        <v/>
      </c>
      <c r="M920" s="99" t="str">
        <f t="shared" si="146"/>
        <v/>
      </c>
      <c r="N920" s="38"/>
      <c r="O920" s="5" t="str">
        <f t="shared" si="147"/>
        <v/>
      </c>
      <c r="P920" s="6" t="str">
        <f>IF(D920="","",COUNTIF($O$2:O920,O920))</f>
        <v/>
      </c>
      <c r="Q920" s="7" t="str">
        <f t="shared" si="150"/>
        <v/>
      </c>
      <c r="R920" s="42" t="str">
        <f>IF(AND(P920=4,H920="M",NOT(L920="Unattached")),SUMIF(O$2:O920,O920,I$2:I920),"")</f>
        <v/>
      </c>
      <c r="S920" s="7" t="str">
        <f t="shared" si="151"/>
        <v/>
      </c>
      <c r="T920" s="42" t="str">
        <f>IF(AND(P920=3,H920="F",NOT(L920="Unattached")),SUMIF(O$2:O920,O920,I$2:I920),"")</f>
        <v/>
      </c>
      <c r="U920" s="8" t="str">
        <f t="shared" si="144"/>
        <v/>
      </c>
      <c r="V920" s="8" t="str">
        <f t="shared" si="148"/>
        <v/>
      </c>
      <c r="W920" s="40" t="str">
        <f t="shared" si="145"/>
        <v xml:space="preserve"> </v>
      </c>
      <c r="X920" s="40" t="str">
        <f>IF(H920="M",IF(P920&lt;&gt;4,"",VLOOKUP(CONCATENATE(O920," ",(P920-3)),$W$2:AA920,5,0)),IF(P920&lt;&gt;3,"",VLOOKUP(CONCATENATE(O920," ",(P920-2)),$W$2:AA920,5,0)))</f>
        <v/>
      </c>
      <c r="Y920" s="40" t="str">
        <f>IF(H920="M",IF(P920&lt;&gt;4,"",VLOOKUP(CONCATENATE(O920," ",(P920-2)),$W$2:AA920,5,0)),IF(P920&lt;&gt;3,"",VLOOKUP(CONCATENATE(O920," ",(P920-1)),$W$2:AA920,5,0)))</f>
        <v/>
      </c>
      <c r="Z920" s="40" t="str">
        <f>IF(H920="M",IF(P920&lt;&gt;4,"",VLOOKUP(CONCATENATE(O920," ",(P920-1)),$W$2:AA920,5,0)),IF(P920&lt;&gt;3,"",VLOOKUP(CONCATENATE(O920," ",(P920)),$W$2:AA920,5,0)))</f>
        <v/>
      </c>
      <c r="AA920" s="40" t="str">
        <f t="shared" si="149"/>
        <v/>
      </c>
    </row>
    <row r="921" spans="1:27" x14ac:dyDescent="0.3">
      <c r="A921" s="78" t="str">
        <f t="shared" si="142"/>
        <v/>
      </c>
      <c r="B921" s="78" t="str">
        <f t="shared" si="143"/>
        <v/>
      </c>
      <c r="C921" s="1">
        <v>920</v>
      </c>
      <c r="E921" s="73"/>
      <c r="F921" t="str">
        <f>IF(D921="","",VLOOKUP(D921,ENTRANTS!$A$1:$H$1000,2,0))</f>
        <v/>
      </c>
      <c r="G921" t="str">
        <f>IF(D921="","",VLOOKUP(D921,ENTRANTS!$A$1:$H$1000,3,0))</f>
        <v/>
      </c>
      <c r="H921" s="1" t="str">
        <f>IF(D921="","",LEFT(VLOOKUP(D921,ENTRANTS!$A$1:$H$1000,5,0),1))</f>
        <v/>
      </c>
      <c r="I921" s="1" t="str">
        <f>IF(D921="","",COUNTIF($H$2:H921,H921))</f>
        <v/>
      </c>
      <c r="J921" s="1" t="str">
        <f>IF(D921="","",VLOOKUP(D921,ENTRANTS!$A$1:$H$1000,4,0))</f>
        <v/>
      </c>
      <c r="K921" s="1" t="str">
        <f>IF(D921="","",COUNTIF($J$2:J921,J921))</f>
        <v/>
      </c>
      <c r="L921" t="str">
        <f>IF(D921="","",VLOOKUP(D921,ENTRANTS!$A$1:$H$1000,6,0))</f>
        <v/>
      </c>
      <c r="M921" s="99" t="str">
        <f t="shared" si="146"/>
        <v/>
      </c>
      <c r="N921" s="38"/>
      <c r="O921" s="5" t="str">
        <f t="shared" si="147"/>
        <v/>
      </c>
      <c r="P921" s="6" t="str">
        <f>IF(D921="","",COUNTIF($O$2:O921,O921))</f>
        <v/>
      </c>
      <c r="Q921" s="7" t="str">
        <f t="shared" si="150"/>
        <v/>
      </c>
      <c r="R921" s="42" t="str">
        <f>IF(AND(P921=4,H921="M",NOT(L921="Unattached")),SUMIF(O$2:O921,O921,I$2:I921),"")</f>
        <v/>
      </c>
      <c r="S921" s="7" t="str">
        <f t="shared" si="151"/>
        <v/>
      </c>
      <c r="T921" s="42" t="str">
        <f>IF(AND(P921=3,H921="F",NOT(L921="Unattached")),SUMIF(O$2:O921,O921,I$2:I921),"")</f>
        <v/>
      </c>
      <c r="U921" s="8" t="str">
        <f t="shared" si="144"/>
        <v/>
      </c>
      <c r="V921" s="8" t="str">
        <f t="shared" si="148"/>
        <v/>
      </c>
      <c r="W921" s="40" t="str">
        <f t="shared" si="145"/>
        <v xml:space="preserve"> </v>
      </c>
      <c r="X921" s="40" t="str">
        <f>IF(H921="M",IF(P921&lt;&gt;4,"",VLOOKUP(CONCATENATE(O921," ",(P921-3)),$W$2:AA921,5,0)),IF(P921&lt;&gt;3,"",VLOOKUP(CONCATENATE(O921," ",(P921-2)),$W$2:AA921,5,0)))</f>
        <v/>
      </c>
      <c r="Y921" s="40" t="str">
        <f>IF(H921="M",IF(P921&lt;&gt;4,"",VLOOKUP(CONCATENATE(O921," ",(P921-2)),$W$2:AA921,5,0)),IF(P921&lt;&gt;3,"",VLOOKUP(CONCATENATE(O921," ",(P921-1)),$W$2:AA921,5,0)))</f>
        <v/>
      </c>
      <c r="Z921" s="40" t="str">
        <f>IF(H921="M",IF(P921&lt;&gt;4,"",VLOOKUP(CONCATENATE(O921," ",(P921-1)),$W$2:AA921,5,0)),IF(P921&lt;&gt;3,"",VLOOKUP(CONCATENATE(O921," ",(P921)),$W$2:AA921,5,0)))</f>
        <v/>
      </c>
      <c r="AA921" s="40" t="str">
        <f t="shared" si="149"/>
        <v/>
      </c>
    </row>
    <row r="922" spans="1:27" x14ac:dyDescent="0.3">
      <c r="A922" s="78" t="str">
        <f t="shared" si="142"/>
        <v/>
      </c>
      <c r="B922" s="78" t="str">
        <f t="shared" si="143"/>
        <v/>
      </c>
      <c r="C922" s="1">
        <v>921</v>
      </c>
      <c r="E922" s="73"/>
      <c r="F922" t="str">
        <f>IF(D922="","",VLOOKUP(D922,ENTRANTS!$A$1:$H$1000,2,0))</f>
        <v/>
      </c>
      <c r="G922" t="str">
        <f>IF(D922="","",VLOOKUP(D922,ENTRANTS!$A$1:$H$1000,3,0))</f>
        <v/>
      </c>
      <c r="H922" s="1" t="str">
        <f>IF(D922="","",LEFT(VLOOKUP(D922,ENTRANTS!$A$1:$H$1000,5,0),1))</f>
        <v/>
      </c>
      <c r="I922" s="1" t="str">
        <f>IF(D922="","",COUNTIF($H$2:H922,H922))</f>
        <v/>
      </c>
      <c r="J922" s="1" t="str">
        <f>IF(D922="","",VLOOKUP(D922,ENTRANTS!$A$1:$H$1000,4,0))</f>
        <v/>
      </c>
      <c r="K922" s="1" t="str">
        <f>IF(D922="","",COUNTIF($J$2:J922,J922))</f>
        <v/>
      </c>
      <c r="L922" t="str">
        <f>IF(D922="","",VLOOKUP(D922,ENTRANTS!$A$1:$H$1000,6,0))</f>
        <v/>
      </c>
      <c r="M922" s="99" t="str">
        <f t="shared" si="146"/>
        <v/>
      </c>
      <c r="N922" s="38"/>
      <c r="O922" s="5" t="str">
        <f t="shared" si="147"/>
        <v/>
      </c>
      <c r="P922" s="6" t="str">
        <f>IF(D922="","",COUNTIF($O$2:O922,O922))</f>
        <v/>
      </c>
      <c r="Q922" s="7" t="str">
        <f t="shared" si="150"/>
        <v/>
      </c>
      <c r="R922" s="42" t="str">
        <f>IF(AND(P922=4,H922="M",NOT(L922="Unattached")),SUMIF(O$2:O922,O922,I$2:I922),"")</f>
        <v/>
      </c>
      <c r="S922" s="7" t="str">
        <f t="shared" si="151"/>
        <v/>
      </c>
      <c r="T922" s="42" t="str">
        <f>IF(AND(P922=3,H922="F",NOT(L922="Unattached")),SUMIF(O$2:O922,O922,I$2:I922),"")</f>
        <v/>
      </c>
      <c r="U922" s="8" t="str">
        <f t="shared" si="144"/>
        <v/>
      </c>
      <c r="V922" s="8" t="str">
        <f t="shared" si="148"/>
        <v/>
      </c>
      <c r="W922" s="40" t="str">
        <f t="shared" si="145"/>
        <v xml:space="preserve"> </v>
      </c>
      <c r="X922" s="40" t="str">
        <f>IF(H922="M",IF(P922&lt;&gt;4,"",VLOOKUP(CONCATENATE(O922," ",(P922-3)),$W$2:AA922,5,0)),IF(P922&lt;&gt;3,"",VLOOKUP(CONCATENATE(O922," ",(P922-2)),$W$2:AA922,5,0)))</f>
        <v/>
      </c>
      <c r="Y922" s="40" t="str">
        <f>IF(H922="M",IF(P922&lt;&gt;4,"",VLOOKUP(CONCATENATE(O922," ",(P922-2)),$W$2:AA922,5,0)),IF(P922&lt;&gt;3,"",VLOOKUP(CONCATENATE(O922," ",(P922-1)),$W$2:AA922,5,0)))</f>
        <v/>
      </c>
      <c r="Z922" s="40" t="str">
        <f>IF(H922="M",IF(P922&lt;&gt;4,"",VLOOKUP(CONCATENATE(O922," ",(P922-1)),$W$2:AA922,5,0)),IF(P922&lt;&gt;3,"",VLOOKUP(CONCATENATE(O922," ",(P922)),$W$2:AA922,5,0)))</f>
        <v/>
      </c>
      <c r="AA922" s="40" t="str">
        <f t="shared" si="149"/>
        <v/>
      </c>
    </row>
    <row r="923" spans="1:27" x14ac:dyDescent="0.3">
      <c r="A923" s="78" t="str">
        <f t="shared" si="142"/>
        <v/>
      </c>
      <c r="B923" s="78" t="str">
        <f t="shared" si="143"/>
        <v/>
      </c>
      <c r="C923" s="1">
        <v>922</v>
      </c>
      <c r="E923" s="73"/>
      <c r="F923" t="str">
        <f>IF(D923="","",VLOOKUP(D923,ENTRANTS!$A$1:$H$1000,2,0))</f>
        <v/>
      </c>
      <c r="G923" t="str">
        <f>IF(D923="","",VLOOKUP(D923,ENTRANTS!$A$1:$H$1000,3,0))</f>
        <v/>
      </c>
      <c r="H923" s="1" t="str">
        <f>IF(D923="","",LEFT(VLOOKUP(D923,ENTRANTS!$A$1:$H$1000,5,0),1))</f>
        <v/>
      </c>
      <c r="I923" s="1" t="str">
        <f>IF(D923="","",COUNTIF($H$2:H923,H923))</f>
        <v/>
      </c>
      <c r="J923" s="1" t="str">
        <f>IF(D923="","",VLOOKUP(D923,ENTRANTS!$A$1:$H$1000,4,0))</f>
        <v/>
      </c>
      <c r="K923" s="1" t="str">
        <f>IF(D923="","",COUNTIF($J$2:J923,J923))</f>
        <v/>
      </c>
      <c r="L923" t="str">
        <f>IF(D923="","",VLOOKUP(D923,ENTRANTS!$A$1:$H$1000,6,0))</f>
        <v/>
      </c>
      <c r="M923" s="99" t="str">
        <f t="shared" si="146"/>
        <v/>
      </c>
      <c r="N923" s="38"/>
      <c r="O923" s="5" t="str">
        <f t="shared" si="147"/>
        <v/>
      </c>
      <c r="P923" s="6" t="str">
        <f>IF(D923="","",COUNTIF($O$2:O923,O923))</f>
        <v/>
      </c>
      <c r="Q923" s="7" t="str">
        <f t="shared" si="150"/>
        <v/>
      </c>
      <c r="R923" s="42" t="str">
        <f>IF(AND(P923=4,H923="M",NOT(L923="Unattached")),SUMIF(O$2:O923,O923,I$2:I923),"")</f>
        <v/>
      </c>
      <c r="S923" s="7" t="str">
        <f t="shared" si="151"/>
        <v/>
      </c>
      <c r="T923" s="42" t="str">
        <f>IF(AND(P923=3,H923="F",NOT(L923="Unattached")),SUMIF(O$2:O923,O923,I$2:I923),"")</f>
        <v/>
      </c>
      <c r="U923" s="8" t="str">
        <f t="shared" si="144"/>
        <v/>
      </c>
      <c r="V923" s="8" t="str">
        <f t="shared" si="148"/>
        <v/>
      </c>
      <c r="W923" s="40" t="str">
        <f t="shared" si="145"/>
        <v xml:space="preserve"> </v>
      </c>
      <c r="X923" s="40" t="str">
        <f>IF(H923="M",IF(P923&lt;&gt;4,"",VLOOKUP(CONCATENATE(O923," ",(P923-3)),$W$2:AA923,5,0)),IF(P923&lt;&gt;3,"",VLOOKUP(CONCATENATE(O923," ",(P923-2)),$W$2:AA923,5,0)))</f>
        <v/>
      </c>
      <c r="Y923" s="40" t="str">
        <f>IF(H923="M",IF(P923&lt;&gt;4,"",VLOOKUP(CONCATENATE(O923," ",(P923-2)),$W$2:AA923,5,0)),IF(P923&lt;&gt;3,"",VLOOKUP(CONCATENATE(O923," ",(P923-1)),$W$2:AA923,5,0)))</f>
        <v/>
      </c>
      <c r="Z923" s="40" t="str">
        <f>IF(H923="M",IF(P923&lt;&gt;4,"",VLOOKUP(CONCATENATE(O923," ",(P923-1)),$W$2:AA923,5,0)),IF(P923&lt;&gt;3,"",VLOOKUP(CONCATENATE(O923," ",(P923)),$W$2:AA923,5,0)))</f>
        <v/>
      </c>
      <c r="AA923" s="40" t="str">
        <f t="shared" si="149"/>
        <v/>
      </c>
    </row>
    <row r="924" spans="1:27" x14ac:dyDescent="0.3">
      <c r="A924" s="78" t="str">
        <f t="shared" si="142"/>
        <v/>
      </c>
      <c r="B924" s="78" t="str">
        <f t="shared" si="143"/>
        <v/>
      </c>
      <c r="C924" s="1">
        <v>923</v>
      </c>
      <c r="E924" s="73"/>
      <c r="F924" t="str">
        <f>IF(D924="","",VLOOKUP(D924,ENTRANTS!$A$1:$H$1000,2,0))</f>
        <v/>
      </c>
      <c r="G924" t="str">
        <f>IF(D924="","",VLOOKUP(D924,ENTRANTS!$A$1:$H$1000,3,0))</f>
        <v/>
      </c>
      <c r="H924" s="1" t="str">
        <f>IF(D924="","",LEFT(VLOOKUP(D924,ENTRANTS!$A$1:$H$1000,5,0),1))</f>
        <v/>
      </c>
      <c r="I924" s="1" t="str">
        <f>IF(D924="","",COUNTIF($H$2:H924,H924))</f>
        <v/>
      </c>
      <c r="J924" s="1" t="str">
        <f>IF(D924="","",VLOOKUP(D924,ENTRANTS!$A$1:$H$1000,4,0))</f>
        <v/>
      </c>
      <c r="K924" s="1" t="str">
        <f>IF(D924="","",COUNTIF($J$2:J924,J924))</f>
        <v/>
      </c>
      <c r="L924" t="str">
        <f>IF(D924="","",VLOOKUP(D924,ENTRANTS!$A$1:$H$1000,6,0))</f>
        <v/>
      </c>
      <c r="M924" s="99" t="str">
        <f t="shared" si="146"/>
        <v/>
      </c>
      <c r="N924" s="38"/>
      <c r="O924" s="5" t="str">
        <f t="shared" si="147"/>
        <v/>
      </c>
      <c r="P924" s="6" t="str">
        <f>IF(D924="","",COUNTIF($O$2:O924,O924))</f>
        <v/>
      </c>
      <c r="Q924" s="7" t="str">
        <f t="shared" si="150"/>
        <v/>
      </c>
      <c r="R924" s="42" t="str">
        <f>IF(AND(P924=4,H924="M",NOT(L924="Unattached")),SUMIF(O$2:O924,O924,I$2:I924),"")</f>
        <v/>
      </c>
      <c r="S924" s="7" t="str">
        <f t="shared" si="151"/>
        <v/>
      </c>
      <c r="T924" s="42" t="str">
        <f>IF(AND(P924=3,H924="F",NOT(L924="Unattached")),SUMIF(O$2:O924,O924,I$2:I924),"")</f>
        <v/>
      </c>
      <c r="U924" s="8" t="str">
        <f t="shared" si="144"/>
        <v/>
      </c>
      <c r="V924" s="8" t="str">
        <f t="shared" si="148"/>
        <v/>
      </c>
      <c r="W924" s="40" t="str">
        <f t="shared" si="145"/>
        <v xml:space="preserve"> </v>
      </c>
      <c r="X924" s="40" t="str">
        <f>IF(H924="M",IF(P924&lt;&gt;4,"",VLOOKUP(CONCATENATE(O924," ",(P924-3)),$W$2:AA924,5,0)),IF(P924&lt;&gt;3,"",VLOOKUP(CONCATENATE(O924," ",(P924-2)),$W$2:AA924,5,0)))</f>
        <v/>
      </c>
      <c r="Y924" s="40" t="str">
        <f>IF(H924="M",IF(P924&lt;&gt;4,"",VLOOKUP(CONCATENATE(O924," ",(P924-2)),$W$2:AA924,5,0)),IF(P924&lt;&gt;3,"",VLOOKUP(CONCATENATE(O924," ",(P924-1)),$W$2:AA924,5,0)))</f>
        <v/>
      </c>
      <c r="Z924" s="40" t="str">
        <f>IF(H924="M",IF(P924&lt;&gt;4,"",VLOOKUP(CONCATENATE(O924," ",(P924-1)),$W$2:AA924,5,0)),IF(P924&lt;&gt;3,"",VLOOKUP(CONCATENATE(O924," ",(P924)),$W$2:AA924,5,0)))</f>
        <v/>
      </c>
      <c r="AA924" s="40" t="str">
        <f t="shared" si="149"/>
        <v/>
      </c>
    </row>
    <row r="925" spans="1:27" x14ac:dyDescent="0.3">
      <c r="A925" s="78" t="str">
        <f t="shared" si="142"/>
        <v/>
      </c>
      <c r="B925" s="78" t="str">
        <f t="shared" si="143"/>
        <v/>
      </c>
      <c r="C925" s="1">
        <v>924</v>
      </c>
      <c r="E925" s="73"/>
      <c r="F925" t="str">
        <f>IF(D925="","",VLOOKUP(D925,ENTRANTS!$A$1:$H$1000,2,0))</f>
        <v/>
      </c>
      <c r="G925" t="str">
        <f>IF(D925="","",VLOOKUP(D925,ENTRANTS!$A$1:$H$1000,3,0))</f>
        <v/>
      </c>
      <c r="H925" s="1" t="str">
        <f>IF(D925="","",LEFT(VLOOKUP(D925,ENTRANTS!$A$1:$H$1000,5,0),1))</f>
        <v/>
      </c>
      <c r="I925" s="1" t="str">
        <f>IF(D925="","",COUNTIF($H$2:H925,H925))</f>
        <v/>
      </c>
      <c r="J925" s="1" t="str">
        <f>IF(D925="","",VLOOKUP(D925,ENTRANTS!$A$1:$H$1000,4,0))</f>
        <v/>
      </c>
      <c r="K925" s="1" t="str">
        <f>IF(D925="","",COUNTIF($J$2:J925,J925))</f>
        <v/>
      </c>
      <c r="L925" t="str">
        <f>IF(D925="","",VLOOKUP(D925,ENTRANTS!$A$1:$H$1000,6,0))</f>
        <v/>
      </c>
      <c r="M925" s="99" t="str">
        <f t="shared" si="146"/>
        <v/>
      </c>
      <c r="N925" s="38"/>
      <c r="O925" s="5" t="str">
        <f t="shared" si="147"/>
        <v/>
      </c>
      <c r="P925" s="6" t="str">
        <f>IF(D925="","",COUNTIF($O$2:O925,O925))</f>
        <v/>
      </c>
      <c r="Q925" s="7" t="str">
        <f t="shared" si="150"/>
        <v/>
      </c>
      <c r="R925" s="42" t="str">
        <f>IF(AND(P925=4,H925="M",NOT(L925="Unattached")),SUMIF(O$2:O925,O925,I$2:I925),"")</f>
        <v/>
      </c>
      <c r="S925" s="7" t="str">
        <f t="shared" si="151"/>
        <v/>
      </c>
      <c r="T925" s="42" t="str">
        <f>IF(AND(P925=3,H925="F",NOT(L925="Unattached")),SUMIF(O$2:O925,O925,I$2:I925),"")</f>
        <v/>
      </c>
      <c r="U925" s="8" t="str">
        <f t="shared" si="144"/>
        <v/>
      </c>
      <c r="V925" s="8" t="str">
        <f t="shared" si="148"/>
        <v/>
      </c>
      <c r="W925" s="40" t="str">
        <f t="shared" si="145"/>
        <v xml:space="preserve"> </v>
      </c>
      <c r="X925" s="40" t="str">
        <f>IF(H925="M",IF(P925&lt;&gt;4,"",VLOOKUP(CONCATENATE(O925," ",(P925-3)),$W$2:AA925,5,0)),IF(P925&lt;&gt;3,"",VLOOKUP(CONCATENATE(O925," ",(P925-2)),$W$2:AA925,5,0)))</f>
        <v/>
      </c>
      <c r="Y925" s="40" t="str">
        <f>IF(H925="M",IF(P925&lt;&gt;4,"",VLOOKUP(CONCATENATE(O925," ",(P925-2)),$W$2:AA925,5,0)),IF(P925&lt;&gt;3,"",VLOOKUP(CONCATENATE(O925," ",(P925-1)),$W$2:AA925,5,0)))</f>
        <v/>
      </c>
      <c r="Z925" s="40" t="str">
        <f>IF(H925="M",IF(P925&lt;&gt;4,"",VLOOKUP(CONCATENATE(O925," ",(P925-1)),$W$2:AA925,5,0)),IF(P925&lt;&gt;3,"",VLOOKUP(CONCATENATE(O925," ",(P925)),$W$2:AA925,5,0)))</f>
        <v/>
      </c>
      <c r="AA925" s="40" t="str">
        <f t="shared" si="149"/>
        <v/>
      </c>
    </row>
    <row r="926" spans="1:27" x14ac:dyDescent="0.3">
      <c r="A926" s="78" t="str">
        <f t="shared" si="142"/>
        <v/>
      </c>
      <c r="B926" s="78" t="str">
        <f t="shared" si="143"/>
        <v/>
      </c>
      <c r="C926" s="1">
        <v>925</v>
      </c>
      <c r="E926" s="73"/>
      <c r="F926" t="str">
        <f>IF(D926="","",VLOOKUP(D926,ENTRANTS!$A$1:$H$1000,2,0))</f>
        <v/>
      </c>
      <c r="G926" t="str">
        <f>IF(D926="","",VLOOKUP(D926,ENTRANTS!$A$1:$H$1000,3,0))</f>
        <v/>
      </c>
      <c r="H926" s="1" t="str">
        <f>IF(D926="","",LEFT(VLOOKUP(D926,ENTRANTS!$A$1:$H$1000,5,0),1))</f>
        <v/>
      </c>
      <c r="I926" s="1" t="str">
        <f>IF(D926="","",COUNTIF($H$2:H926,H926))</f>
        <v/>
      </c>
      <c r="J926" s="1" t="str">
        <f>IF(D926="","",VLOOKUP(D926,ENTRANTS!$A$1:$H$1000,4,0))</f>
        <v/>
      </c>
      <c r="K926" s="1" t="str">
        <f>IF(D926="","",COUNTIF($J$2:J926,J926))</f>
        <v/>
      </c>
      <c r="L926" t="str">
        <f>IF(D926="","",VLOOKUP(D926,ENTRANTS!$A$1:$H$1000,6,0))</f>
        <v/>
      </c>
      <c r="M926" s="99" t="str">
        <f t="shared" si="146"/>
        <v/>
      </c>
      <c r="N926" s="38"/>
      <c r="O926" s="5" t="str">
        <f t="shared" si="147"/>
        <v/>
      </c>
      <c r="P926" s="6" t="str">
        <f>IF(D926="","",COUNTIF($O$2:O926,O926))</f>
        <v/>
      </c>
      <c r="Q926" s="7" t="str">
        <f t="shared" si="150"/>
        <v/>
      </c>
      <c r="R926" s="42" t="str">
        <f>IF(AND(P926=4,H926="M",NOT(L926="Unattached")),SUMIF(O$2:O926,O926,I$2:I926),"")</f>
        <v/>
      </c>
      <c r="S926" s="7" t="str">
        <f t="shared" si="151"/>
        <v/>
      </c>
      <c r="T926" s="42" t="str">
        <f>IF(AND(P926=3,H926="F",NOT(L926="Unattached")),SUMIF(O$2:O926,O926,I$2:I926),"")</f>
        <v/>
      </c>
      <c r="U926" s="8" t="str">
        <f t="shared" si="144"/>
        <v/>
      </c>
      <c r="V926" s="8" t="str">
        <f t="shared" si="148"/>
        <v/>
      </c>
      <c r="W926" s="40" t="str">
        <f t="shared" si="145"/>
        <v xml:space="preserve"> </v>
      </c>
      <c r="X926" s="40" t="str">
        <f>IF(H926="M",IF(P926&lt;&gt;4,"",VLOOKUP(CONCATENATE(O926," ",(P926-3)),$W$2:AA926,5,0)),IF(P926&lt;&gt;3,"",VLOOKUP(CONCATENATE(O926," ",(P926-2)),$W$2:AA926,5,0)))</f>
        <v/>
      </c>
      <c r="Y926" s="40" t="str">
        <f>IF(H926="M",IF(P926&lt;&gt;4,"",VLOOKUP(CONCATENATE(O926," ",(P926-2)),$W$2:AA926,5,0)),IF(P926&lt;&gt;3,"",VLOOKUP(CONCATENATE(O926," ",(P926-1)),$W$2:AA926,5,0)))</f>
        <v/>
      </c>
      <c r="Z926" s="40" t="str">
        <f>IF(H926="M",IF(P926&lt;&gt;4,"",VLOOKUP(CONCATENATE(O926," ",(P926-1)),$W$2:AA926,5,0)),IF(P926&lt;&gt;3,"",VLOOKUP(CONCATENATE(O926," ",(P926)),$W$2:AA926,5,0)))</f>
        <v/>
      </c>
      <c r="AA926" s="40" t="str">
        <f t="shared" si="149"/>
        <v/>
      </c>
    </row>
    <row r="927" spans="1:27" x14ac:dyDescent="0.3">
      <c r="A927" s="78" t="str">
        <f t="shared" si="142"/>
        <v/>
      </c>
      <c r="B927" s="78" t="str">
        <f t="shared" si="143"/>
        <v/>
      </c>
      <c r="C927" s="1">
        <v>926</v>
      </c>
      <c r="E927" s="73"/>
      <c r="F927" t="str">
        <f>IF(D927="","",VLOOKUP(D927,ENTRANTS!$A$1:$H$1000,2,0))</f>
        <v/>
      </c>
      <c r="G927" t="str">
        <f>IF(D927="","",VLOOKUP(D927,ENTRANTS!$A$1:$H$1000,3,0))</f>
        <v/>
      </c>
      <c r="H927" s="1" t="str">
        <f>IF(D927="","",LEFT(VLOOKUP(D927,ENTRANTS!$A$1:$H$1000,5,0),1))</f>
        <v/>
      </c>
      <c r="I927" s="1" t="str">
        <f>IF(D927="","",COUNTIF($H$2:H927,H927))</f>
        <v/>
      </c>
      <c r="J927" s="1" t="str">
        <f>IF(D927="","",VLOOKUP(D927,ENTRANTS!$A$1:$H$1000,4,0))</f>
        <v/>
      </c>
      <c r="K927" s="1" t="str">
        <f>IF(D927="","",COUNTIF($J$2:J927,J927))</f>
        <v/>
      </c>
      <c r="L927" t="str">
        <f>IF(D927="","",VLOOKUP(D927,ENTRANTS!$A$1:$H$1000,6,0))</f>
        <v/>
      </c>
      <c r="M927" s="99" t="str">
        <f t="shared" si="146"/>
        <v/>
      </c>
      <c r="N927" s="38"/>
      <c r="O927" s="5" t="str">
        <f t="shared" si="147"/>
        <v/>
      </c>
      <c r="P927" s="6" t="str">
        <f>IF(D927="","",COUNTIF($O$2:O927,O927))</f>
        <v/>
      </c>
      <c r="Q927" s="7" t="str">
        <f t="shared" si="150"/>
        <v/>
      </c>
      <c r="R927" s="42" t="str">
        <f>IF(AND(P927=4,H927="M",NOT(L927="Unattached")),SUMIF(O$2:O927,O927,I$2:I927),"")</f>
        <v/>
      </c>
      <c r="S927" s="7" t="str">
        <f t="shared" si="151"/>
        <v/>
      </c>
      <c r="T927" s="42" t="str">
        <f>IF(AND(P927=3,H927="F",NOT(L927="Unattached")),SUMIF(O$2:O927,O927,I$2:I927),"")</f>
        <v/>
      </c>
      <c r="U927" s="8" t="str">
        <f t="shared" si="144"/>
        <v/>
      </c>
      <c r="V927" s="8" t="str">
        <f t="shared" si="148"/>
        <v/>
      </c>
      <c r="W927" s="40" t="str">
        <f t="shared" si="145"/>
        <v xml:space="preserve"> </v>
      </c>
      <c r="X927" s="40" t="str">
        <f>IF(H927="M",IF(P927&lt;&gt;4,"",VLOOKUP(CONCATENATE(O927," ",(P927-3)),$W$2:AA927,5,0)),IF(P927&lt;&gt;3,"",VLOOKUP(CONCATENATE(O927," ",(P927-2)),$W$2:AA927,5,0)))</f>
        <v/>
      </c>
      <c r="Y927" s="40" t="str">
        <f>IF(H927="M",IF(P927&lt;&gt;4,"",VLOOKUP(CONCATENATE(O927," ",(P927-2)),$W$2:AA927,5,0)),IF(P927&lt;&gt;3,"",VLOOKUP(CONCATENATE(O927," ",(P927-1)),$W$2:AA927,5,0)))</f>
        <v/>
      </c>
      <c r="Z927" s="40" t="str">
        <f>IF(H927="M",IF(P927&lt;&gt;4,"",VLOOKUP(CONCATENATE(O927," ",(P927-1)),$W$2:AA927,5,0)),IF(P927&lt;&gt;3,"",VLOOKUP(CONCATENATE(O927," ",(P927)),$W$2:AA927,5,0)))</f>
        <v/>
      </c>
      <c r="AA927" s="40" t="str">
        <f t="shared" si="149"/>
        <v/>
      </c>
    </row>
    <row r="928" spans="1:27" x14ac:dyDescent="0.3">
      <c r="A928" s="78" t="str">
        <f t="shared" si="142"/>
        <v/>
      </c>
      <c r="B928" s="78" t="str">
        <f t="shared" si="143"/>
        <v/>
      </c>
      <c r="C928" s="1">
        <v>927</v>
      </c>
      <c r="E928" s="73"/>
      <c r="F928" t="str">
        <f>IF(D928="","",VLOOKUP(D928,ENTRANTS!$A$1:$H$1000,2,0))</f>
        <v/>
      </c>
      <c r="G928" t="str">
        <f>IF(D928="","",VLOOKUP(D928,ENTRANTS!$A$1:$H$1000,3,0))</f>
        <v/>
      </c>
      <c r="H928" s="1" t="str">
        <f>IF(D928="","",LEFT(VLOOKUP(D928,ENTRANTS!$A$1:$H$1000,5,0),1))</f>
        <v/>
      </c>
      <c r="I928" s="1" t="str">
        <f>IF(D928="","",COUNTIF($H$2:H928,H928))</f>
        <v/>
      </c>
      <c r="J928" s="1" t="str">
        <f>IF(D928="","",VLOOKUP(D928,ENTRANTS!$A$1:$H$1000,4,0))</f>
        <v/>
      </c>
      <c r="K928" s="1" t="str">
        <f>IF(D928="","",COUNTIF($J$2:J928,J928))</f>
        <v/>
      </c>
      <c r="L928" t="str">
        <f>IF(D928="","",VLOOKUP(D928,ENTRANTS!$A$1:$H$1000,6,0))</f>
        <v/>
      </c>
      <c r="M928" s="99" t="str">
        <f t="shared" si="146"/>
        <v/>
      </c>
      <c r="N928" s="38"/>
      <c r="O928" s="5" t="str">
        <f t="shared" si="147"/>
        <v/>
      </c>
      <c r="P928" s="6" t="str">
        <f>IF(D928="","",COUNTIF($O$2:O928,O928))</f>
        <v/>
      </c>
      <c r="Q928" s="7" t="str">
        <f t="shared" si="150"/>
        <v/>
      </c>
      <c r="R928" s="42" t="str">
        <f>IF(AND(P928=4,H928="M",NOT(L928="Unattached")),SUMIF(O$2:O928,O928,I$2:I928),"")</f>
        <v/>
      </c>
      <c r="S928" s="7" t="str">
        <f t="shared" si="151"/>
        <v/>
      </c>
      <c r="T928" s="42" t="str">
        <f>IF(AND(P928=3,H928="F",NOT(L928="Unattached")),SUMIF(O$2:O928,O928,I$2:I928),"")</f>
        <v/>
      </c>
      <c r="U928" s="8" t="str">
        <f t="shared" si="144"/>
        <v/>
      </c>
      <c r="V928" s="8" t="str">
        <f t="shared" si="148"/>
        <v/>
      </c>
      <c r="W928" s="40" t="str">
        <f t="shared" si="145"/>
        <v xml:space="preserve"> </v>
      </c>
      <c r="X928" s="40" t="str">
        <f>IF(H928="M",IF(P928&lt;&gt;4,"",VLOOKUP(CONCATENATE(O928," ",(P928-3)),$W$2:AA928,5,0)),IF(P928&lt;&gt;3,"",VLOOKUP(CONCATENATE(O928," ",(P928-2)),$W$2:AA928,5,0)))</f>
        <v/>
      </c>
      <c r="Y928" s="40" t="str">
        <f>IF(H928="M",IF(P928&lt;&gt;4,"",VLOOKUP(CONCATENATE(O928," ",(P928-2)),$W$2:AA928,5,0)),IF(P928&lt;&gt;3,"",VLOOKUP(CONCATENATE(O928," ",(P928-1)),$W$2:AA928,5,0)))</f>
        <v/>
      </c>
      <c r="Z928" s="40" t="str">
        <f>IF(H928="M",IF(P928&lt;&gt;4,"",VLOOKUP(CONCATENATE(O928," ",(P928-1)),$W$2:AA928,5,0)),IF(P928&lt;&gt;3,"",VLOOKUP(CONCATENATE(O928," ",(P928)),$W$2:AA928,5,0)))</f>
        <v/>
      </c>
      <c r="AA928" s="40" t="str">
        <f t="shared" si="149"/>
        <v/>
      </c>
    </row>
    <row r="929" spans="1:27" x14ac:dyDescent="0.3">
      <c r="A929" s="78" t="str">
        <f t="shared" si="142"/>
        <v/>
      </c>
      <c r="B929" s="78" t="str">
        <f t="shared" si="143"/>
        <v/>
      </c>
      <c r="C929" s="1">
        <v>928</v>
      </c>
      <c r="E929" s="73"/>
      <c r="F929" t="str">
        <f>IF(D929="","",VLOOKUP(D929,ENTRANTS!$A$1:$H$1000,2,0))</f>
        <v/>
      </c>
      <c r="G929" t="str">
        <f>IF(D929="","",VLOOKUP(D929,ENTRANTS!$A$1:$H$1000,3,0))</f>
        <v/>
      </c>
      <c r="H929" s="1" t="str">
        <f>IF(D929="","",LEFT(VLOOKUP(D929,ENTRANTS!$A$1:$H$1000,5,0),1))</f>
        <v/>
      </c>
      <c r="I929" s="1" t="str">
        <f>IF(D929="","",COUNTIF($H$2:H929,H929))</f>
        <v/>
      </c>
      <c r="J929" s="1" t="str">
        <f>IF(D929="","",VLOOKUP(D929,ENTRANTS!$A$1:$H$1000,4,0))</f>
        <v/>
      </c>
      <c r="K929" s="1" t="str">
        <f>IF(D929="","",COUNTIF($J$2:J929,J929))</f>
        <v/>
      </c>
      <c r="L929" t="str">
        <f>IF(D929="","",VLOOKUP(D929,ENTRANTS!$A$1:$H$1000,6,0))</f>
        <v/>
      </c>
      <c r="M929" s="99" t="str">
        <f t="shared" si="146"/>
        <v/>
      </c>
      <c r="N929" s="38"/>
      <c r="O929" s="5" t="str">
        <f t="shared" si="147"/>
        <v/>
      </c>
      <c r="P929" s="6" t="str">
        <f>IF(D929="","",COUNTIF($O$2:O929,O929))</f>
        <v/>
      </c>
      <c r="Q929" s="7" t="str">
        <f t="shared" si="150"/>
        <v/>
      </c>
      <c r="R929" s="42" t="str">
        <f>IF(AND(P929=4,H929="M",NOT(L929="Unattached")),SUMIF(O$2:O929,O929,I$2:I929),"")</f>
        <v/>
      </c>
      <c r="S929" s="7" t="str">
        <f t="shared" si="151"/>
        <v/>
      </c>
      <c r="T929" s="42" t="str">
        <f>IF(AND(P929=3,H929="F",NOT(L929="Unattached")),SUMIF(O$2:O929,O929,I$2:I929),"")</f>
        <v/>
      </c>
      <c r="U929" s="8" t="str">
        <f t="shared" si="144"/>
        <v/>
      </c>
      <c r="V929" s="8" t="str">
        <f t="shared" si="148"/>
        <v/>
      </c>
      <c r="W929" s="40" t="str">
        <f t="shared" si="145"/>
        <v xml:space="preserve"> </v>
      </c>
      <c r="X929" s="40" t="str">
        <f>IF(H929="M",IF(P929&lt;&gt;4,"",VLOOKUP(CONCATENATE(O929," ",(P929-3)),$W$2:AA929,5,0)),IF(P929&lt;&gt;3,"",VLOOKUP(CONCATENATE(O929," ",(P929-2)),$W$2:AA929,5,0)))</f>
        <v/>
      </c>
      <c r="Y929" s="40" t="str">
        <f>IF(H929="M",IF(P929&lt;&gt;4,"",VLOOKUP(CONCATENATE(O929," ",(P929-2)),$W$2:AA929,5,0)),IF(P929&lt;&gt;3,"",VLOOKUP(CONCATENATE(O929," ",(P929-1)),$W$2:AA929,5,0)))</f>
        <v/>
      </c>
      <c r="Z929" s="40" t="str">
        <f>IF(H929="M",IF(P929&lt;&gt;4,"",VLOOKUP(CONCATENATE(O929," ",(P929-1)),$W$2:AA929,5,0)),IF(P929&lt;&gt;3,"",VLOOKUP(CONCATENATE(O929," ",(P929)),$W$2:AA929,5,0)))</f>
        <v/>
      </c>
      <c r="AA929" s="40" t="str">
        <f t="shared" si="149"/>
        <v/>
      </c>
    </row>
    <row r="930" spans="1:27" x14ac:dyDescent="0.3">
      <c r="A930" s="78" t="str">
        <f t="shared" si="142"/>
        <v/>
      </c>
      <c r="B930" s="78" t="str">
        <f t="shared" si="143"/>
        <v/>
      </c>
      <c r="C930" s="1">
        <v>929</v>
      </c>
      <c r="E930" s="73"/>
      <c r="F930" t="str">
        <f>IF(D930="","",VLOOKUP(D930,ENTRANTS!$A$1:$H$1000,2,0))</f>
        <v/>
      </c>
      <c r="G930" t="str">
        <f>IF(D930="","",VLOOKUP(D930,ENTRANTS!$A$1:$H$1000,3,0))</f>
        <v/>
      </c>
      <c r="H930" s="1" t="str">
        <f>IF(D930="","",LEFT(VLOOKUP(D930,ENTRANTS!$A$1:$H$1000,5,0),1))</f>
        <v/>
      </c>
      <c r="I930" s="1" t="str">
        <f>IF(D930="","",COUNTIF($H$2:H930,H930))</f>
        <v/>
      </c>
      <c r="J930" s="1" t="str">
        <f>IF(D930="","",VLOOKUP(D930,ENTRANTS!$A$1:$H$1000,4,0))</f>
        <v/>
      </c>
      <c r="K930" s="1" t="str">
        <f>IF(D930="","",COUNTIF($J$2:J930,J930))</f>
        <v/>
      </c>
      <c r="L930" t="str">
        <f>IF(D930="","",VLOOKUP(D930,ENTRANTS!$A$1:$H$1000,6,0))</f>
        <v/>
      </c>
      <c r="M930" s="99" t="str">
        <f t="shared" si="146"/>
        <v/>
      </c>
      <c r="N930" s="38"/>
      <c r="O930" s="5" t="str">
        <f t="shared" si="147"/>
        <v/>
      </c>
      <c r="P930" s="6" t="str">
        <f>IF(D930="","",COUNTIF($O$2:O930,O930))</f>
        <v/>
      </c>
      <c r="Q930" s="7" t="str">
        <f t="shared" si="150"/>
        <v/>
      </c>
      <c r="R930" s="42" t="str">
        <f>IF(AND(P930=4,H930="M",NOT(L930="Unattached")),SUMIF(O$2:O930,O930,I$2:I930),"")</f>
        <v/>
      </c>
      <c r="S930" s="7" t="str">
        <f t="shared" si="151"/>
        <v/>
      </c>
      <c r="T930" s="42" t="str">
        <f>IF(AND(P930=3,H930="F",NOT(L930="Unattached")),SUMIF(O$2:O930,O930,I$2:I930),"")</f>
        <v/>
      </c>
      <c r="U930" s="8" t="str">
        <f t="shared" si="144"/>
        <v/>
      </c>
      <c r="V930" s="8" t="str">
        <f t="shared" si="148"/>
        <v/>
      </c>
      <c r="W930" s="40" t="str">
        <f t="shared" si="145"/>
        <v xml:space="preserve"> </v>
      </c>
      <c r="X930" s="40" t="str">
        <f>IF(H930="M",IF(P930&lt;&gt;4,"",VLOOKUP(CONCATENATE(O930," ",(P930-3)),$W$2:AA930,5,0)),IF(P930&lt;&gt;3,"",VLOOKUP(CONCATENATE(O930," ",(P930-2)),$W$2:AA930,5,0)))</f>
        <v/>
      </c>
      <c r="Y930" s="40" t="str">
        <f>IF(H930="M",IF(P930&lt;&gt;4,"",VLOOKUP(CONCATENATE(O930," ",(P930-2)),$W$2:AA930,5,0)),IF(P930&lt;&gt;3,"",VLOOKUP(CONCATENATE(O930," ",(P930-1)),$W$2:AA930,5,0)))</f>
        <v/>
      </c>
      <c r="Z930" s="40" t="str">
        <f>IF(H930="M",IF(P930&lt;&gt;4,"",VLOOKUP(CONCATENATE(O930," ",(P930-1)),$W$2:AA930,5,0)),IF(P930&lt;&gt;3,"",VLOOKUP(CONCATENATE(O930," ",(P930)),$W$2:AA930,5,0)))</f>
        <v/>
      </c>
      <c r="AA930" s="40" t="str">
        <f t="shared" si="149"/>
        <v/>
      </c>
    </row>
    <row r="931" spans="1:27" x14ac:dyDescent="0.3">
      <c r="A931" s="78" t="str">
        <f t="shared" si="142"/>
        <v/>
      </c>
      <c r="B931" s="78" t="str">
        <f t="shared" si="143"/>
        <v/>
      </c>
      <c r="C931" s="1">
        <v>930</v>
      </c>
      <c r="E931" s="73"/>
      <c r="F931" t="str">
        <f>IF(D931="","",VLOOKUP(D931,ENTRANTS!$A$1:$H$1000,2,0))</f>
        <v/>
      </c>
      <c r="G931" t="str">
        <f>IF(D931="","",VLOOKUP(D931,ENTRANTS!$A$1:$H$1000,3,0))</f>
        <v/>
      </c>
      <c r="H931" s="1" t="str">
        <f>IF(D931="","",LEFT(VLOOKUP(D931,ENTRANTS!$A$1:$H$1000,5,0),1))</f>
        <v/>
      </c>
      <c r="I931" s="1" t="str">
        <f>IF(D931="","",COUNTIF($H$2:H931,H931))</f>
        <v/>
      </c>
      <c r="J931" s="1" t="str">
        <f>IF(D931="","",VLOOKUP(D931,ENTRANTS!$A$1:$H$1000,4,0))</f>
        <v/>
      </c>
      <c r="K931" s="1" t="str">
        <f>IF(D931="","",COUNTIF($J$2:J931,J931))</f>
        <v/>
      </c>
      <c r="L931" t="str">
        <f>IF(D931="","",VLOOKUP(D931,ENTRANTS!$A$1:$H$1000,6,0))</f>
        <v/>
      </c>
      <c r="M931" s="99" t="str">
        <f t="shared" si="146"/>
        <v/>
      </c>
      <c r="N931" s="38"/>
      <c r="O931" s="5" t="str">
        <f t="shared" si="147"/>
        <v/>
      </c>
      <c r="P931" s="6" t="str">
        <f>IF(D931="","",COUNTIF($O$2:O931,O931))</f>
        <v/>
      </c>
      <c r="Q931" s="7" t="str">
        <f t="shared" si="150"/>
        <v/>
      </c>
      <c r="R931" s="42" t="str">
        <f>IF(AND(P931=4,H931="M",NOT(L931="Unattached")),SUMIF(O$2:O931,O931,I$2:I931),"")</f>
        <v/>
      </c>
      <c r="S931" s="7" t="str">
        <f t="shared" si="151"/>
        <v/>
      </c>
      <c r="T931" s="42" t="str">
        <f>IF(AND(P931=3,H931="F",NOT(L931="Unattached")),SUMIF(O$2:O931,O931,I$2:I931),"")</f>
        <v/>
      </c>
      <c r="U931" s="8" t="str">
        <f t="shared" si="144"/>
        <v/>
      </c>
      <c r="V931" s="8" t="str">
        <f t="shared" si="148"/>
        <v/>
      </c>
      <c r="W931" s="40" t="str">
        <f t="shared" si="145"/>
        <v xml:space="preserve"> </v>
      </c>
      <c r="X931" s="40" t="str">
        <f>IF(H931="M",IF(P931&lt;&gt;4,"",VLOOKUP(CONCATENATE(O931," ",(P931-3)),$W$2:AA931,5,0)),IF(P931&lt;&gt;3,"",VLOOKUP(CONCATENATE(O931," ",(P931-2)),$W$2:AA931,5,0)))</f>
        <v/>
      </c>
      <c r="Y931" s="40" t="str">
        <f>IF(H931="M",IF(P931&lt;&gt;4,"",VLOOKUP(CONCATENATE(O931," ",(P931-2)),$W$2:AA931,5,0)),IF(P931&lt;&gt;3,"",VLOOKUP(CONCATENATE(O931," ",(P931-1)),$W$2:AA931,5,0)))</f>
        <v/>
      </c>
      <c r="Z931" s="40" t="str">
        <f>IF(H931="M",IF(P931&lt;&gt;4,"",VLOOKUP(CONCATENATE(O931," ",(P931-1)),$W$2:AA931,5,0)),IF(P931&lt;&gt;3,"",VLOOKUP(CONCATENATE(O931," ",(P931)),$W$2:AA931,5,0)))</f>
        <v/>
      </c>
      <c r="AA931" s="40" t="str">
        <f t="shared" si="149"/>
        <v/>
      </c>
    </row>
    <row r="932" spans="1:27" x14ac:dyDescent="0.3">
      <c r="A932" s="78" t="str">
        <f t="shared" si="142"/>
        <v/>
      </c>
      <c r="B932" s="78" t="str">
        <f t="shared" si="143"/>
        <v/>
      </c>
      <c r="C932" s="1">
        <v>931</v>
      </c>
      <c r="E932" s="73"/>
      <c r="F932" t="str">
        <f>IF(D932="","",VLOOKUP(D932,ENTRANTS!$A$1:$H$1000,2,0))</f>
        <v/>
      </c>
      <c r="G932" t="str">
        <f>IF(D932="","",VLOOKUP(D932,ENTRANTS!$A$1:$H$1000,3,0))</f>
        <v/>
      </c>
      <c r="H932" s="1" t="str">
        <f>IF(D932="","",LEFT(VLOOKUP(D932,ENTRANTS!$A$1:$H$1000,5,0),1))</f>
        <v/>
      </c>
      <c r="I932" s="1" t="str">
        <f>IF(D932="","",COUNTIF($H$2:H932,H932))</f>
        <v/>
      </c>
      <c r="J932" s="1" t="str">
        <f>IF(D932="","",VLOOKUP(D932,ENTRANTS!$A$1:$H$1000,4,0))</f>
        <v/>
      </c>
      <c r="K932" s="1" t="str">
        <f>IF(D932="","",COUNTIF($J$2:J932,J932))</f>
        <v/>
      </c>
      <c r="L932" t="str">
        <f>IF(D932="","",VLOOKUP(D932,ENTRANTS!$A$1:$H$1000,6,0))</f>
        <v/>
      </c>
      <c r="M932" s="99" t="str">
        <f t="shared" si="146"/>
        <v/>
      </c>
      <c r="N932" s="38"/>
      <c r="O932" s="5" t="str">
        <f t="shared" si="147"/>
        <v/>
      </c>
      <c r="P932" s="6" t="str">
        <f>IF(D932="","",COUNTIF($O$2:O932,O932))</f>
        <v/>
      </c>
      <c r="Q932" s="7" t="str">
        <f t="shared" si="150"/>
        <v/>
      </c>
      <c r="R932" s="42" t="str">
        <f>IF(AND(P932=4,H932="M",NOT(L932="Unattached")),SUMIF(O$2:O932,O932,I$2:I932),"")</f>
        <v/>
      </c>
      <c r="S932" s="7" t="str">
        <f t="shared" si="151"/>
        <v/>
      </c>
      <c r="T932" s="42" t="str">
        <f>IF(AND(P932=3,H932="F",NOT(L932="Unattached")),SUMIF(O$2:O932,O932,I$2:I932),"")</f>
        <v/>
      </c>
      <c r="U932" s="8" t="str">
        <f t="shared" si="144"/>
        <v/>
      </c>
      <c r="V932" s="8" t="str">
        <f t="shared" si="148"/>
        <v/>
      </c>
      <c r="W932" s="40" t="str">
        <f t="shared" si="145"/>
        <v xml:space="preserve"> </v>
      </c>
      <c r="X932" s="40" t="str">
        <f>IF(H932="M",IF(P932&lt;&gt;4,"",VLOOKUP(CONCATENATE(O932," ",(P932-3)),$W$2:AA932,5,0)),IF(P932&lt;&gt;3,"",VLOOKUP(CONCATENATE(O932," ",(P932-2)),$W$2:AA932,5,0)))</f>
        <v/>
      </c>
      <c r="Y932" s="40" t="str">
        <f>IF(H932="M",IF(P932&lt;&gt;4,"",VLOOKUP(CONCATENATE(O932," ",(P932-2)),$W$2:AA932,5,0)),IF(P932&lt;&gt;3,"",VLOOKUP(CONCATENATE(O932," ",(P932-1)),$W$2:AA932,5,0)))</f>
        <v/>
      </c>
      <c r="Z932" s="40" t="str">
        <f>IF(H932="M",IF(P932&lt;&gt;4,"",VLOOKUP(CONCATENATE(O932," ",(P932-1)),$W$2:AA932,5,0)),IF(P932&lt;&gt;3,"",VLOOKUP(CONCATENATE(O932," ",(P932)),$W$2:AA932,5,0)))</f>
        <v/>
      </c>
      <c r="AA932" s="40" t="str">
        <f t="shared" si="149"/>
        <v/>
      </c>
    </row>
    <row r="933" spans="1:27" x14ac:dyDescent="0.3">
      <c r="A933" s="78" t="str">
        <f t="shared" si="142"/>
        <v/>
      </c>
      <c r="B933" s="78" t="str">
        <f t="shared" si="143"/>
        <v/>
      </c>
      <c r="C933" s="1">
        <v>932</v>
      </c>
      <c r="E933" s="73"/>
      <c r="F933" t="str">
        <f>IF(D933="","",VLOOKUP(D933,ENTRANTS!$A$1:$H$1000,2,0))</f>
        <v/>
      </c>
      <c r="G933" t="str">
        <f>IF(D933="","",VLOOKUP(D933,ENTRANTS!$A$1:$H$1000,3,0))</f>
        <v/>
      </c>
      <c r="H933" s="1" t="str">
        <f>IF(D933="","",LEFT(VLOOKUP(D933,ENTRANTS!$A$1:$H$1000,5,0),1))</f>
        <v/>
      </c>
      <c r="I933" s="1" t="str">
        <f>IF(D933="","",COUNTIF($H$2:H933,H933))</f>
        <v/>
      </c>
      <c r="J933" s="1" t="str">
        <f>IF(D933="","",VLOOKUP(D933,ENTRANTS!$A$1:$H$1000,4,0))</f>
        <v/>
      </c>
      <c r="K933" s="1" t="str">
        <f>IF(D933="","",COUNTIF($J$2:J933,J933))</f>
        <v/>
      </c>
      <c r="L933" t="str">
        <f>IF(D933="","",VLOOKUP(D933,ENTRANTS!$A$1:$H$1000,6,0))</f>
        <v/>
      </c>
      <c r="M933" s="99" t="str">
        <f t="shared" si="146"/>
        <v/>
      </c>
      <c r="N933" s="38"/>
      <c r="O933" s="5" t="str">
        <f t="shared" si="147"/>
        <v/>
      </c>
      <c r="P933" s="6" t="str">
        <f>IF(D933="","",COUNTIF($O$2:O933,O933))</f>
        <v/>
      </c>
      <c r="Q933" s="7" t="str">
        <f t="shared" si="150"/>
        <v/>
      </c>
      <c r="R933" s="42" t="str">
        <f>IF(AND(P933=4,H933="M",NOT(L933="Unattached")),SUMIF(O$2:O933,O933,I$2:I933),"")</f>
        <v/>
      </c>
      <c r="S933" s="7" t="str">
        <f t="shared" si="151"/>
        <v/>
      </c>
      <c r="T933" s="42" t="str">
        <f>IF(AND(P933=3,H933="F",NOT(L933="Unattached")),SUMIF(O$2:O933,O933,I$2:I933),"")</f>
        <v/>
      </c>
      <c r="U933" s="8" t="str">
        <f t="shared" si="144"/>
        <v/>
      </c>
      <c r="V933" s="8" t="str">
        <f t="shared" si="148"/>
        <v/>
      </c>
      <c r="W933" s="40" t="str">
        <f t="shared" si="145"/>
        <v xml:space="preserve"> </v>
      </c>
      <c r="X933" s="40" t="str">
        <f>IF(H933="M",IF(P933&lt;&gt;4,"",VLOOKUP(CONCATENATE(O933," ",(P933-3)),$W$2:AA933,5,0)),IF(P933&lt;&gt;3,"",VLOOKUP(CONCATENATE(O933," ",(P933-2)),$W$2:AA933,5,0)))</f>
        <v/>
      </c>
      <c r="Y933" s="40" t="str">
        <f>IF(H933="M",IF(P933&lt;&gt;4,"",VLOOKUP(CONCATENATE(O933," ",(P933-2)),$W$2:AA933,5,0)),IF(P933&lt;&gt;3,"",VLOOKUP(CONCATENATE(O933," ",(P933-1)),$W$2:AA933,5,0)))</f>
        <v/>
      </c>
      <c r="Z933" s="40" t="str">
        <f>IF(H933="M",IF(P933&lt;&gt;4,"",VLOOKUP(CONCATENATE(O933," ",(P933-1)),$W$2:AA933,5,0)),IF(P933&lt;&gt;3,"",VLOOKUP(CONCATENATE(O933," ",(P933)),$W$2:AA933,5,0)))</f>
        <v/>
      </c>
      <c r="AA933" s="40" t="str">
        <f t="shared" si="149"/>
        <v/>
      </c>
    </row>
    <row r="934" spans="1:27" x14ac:dyDescent="0.3">
      <c r="A934" s="78" t="str">
        <f t="shared" si="142"/>
        <v/>
      </c>
      <c r="B934" s="78" t="str">
        <f t="shared" si="143"/>
        <v/>
      </c>
      <c r="C934" s="1">
        <v>933</v>
      </c>
      <c r="E934" s="73"/>
      <c r="F934" t="str">
        <f>IF(D934="","",VLOOKUP(D934,ENTRANTS!$A$1:$H$1000,2,0))</f>
        <v/>
      </c>
      <c r="G934" t="str">
        <f>IF(D934="","",VLOOKUP(D934,ENTRANTS!$A$1:$H$1000,3,0))</f>
        <v/>
      </c>
      <c r="H934" s="1" t="str">
        <f>IF(D934="","",LEFT(VLOOKUP(D934,ENTRANTS!$A$1:$H$1000,5,0),1))</f>
        <v/>
      </c>
      <c r="I934" s="1" t="str">
        <f>IF(D934="","",COUNTIF($H$2:H934,H934))</f>
        <v/>
      </c>
      <c r="J934" s="1" t="str">
        <f>IF(D934="","",VLOOKUP(D934,ENTRANTS!$A$1:$H$1000,4,0))</f>
        <v/>
      </c>
      <c r="K934" s="1" t="str">
        <f>IF(D934="","",COUNTIF($J$2:J934,J934))</f>
        <v/>
      </c>
      <c r="L934" t="str">
        <f>IF(D934="","",VLOOKUP(D934,ENTRANTS!$A$1:$H$1000,6,0))</f>
        <v/>
      </c>
      <c r="M934" s="99" t="str">
        <f t="shared" si="146"/>
        <v/>
      </c>
      <c r="N934" s="38"/>
      <c r="O934" s="5" t="str">
        <f t="shared" si="147"/>
        <v/>
      </c>
      <c r="P934" s="6" t="str">
        <f>IF(D934="","",COUNTIF($O$2:O934,O934))</f>
        <v/>
      </c>
      <c r="Q934" s="7" t="str">
        <f t="shared" si="150"/>
        <v/>
      </c>
      <c r="R934" s="42" t="str">
        <f>IF(AND(P934=4,H934="M",NOT(L934="Unattached")),SUMIF(O$2:O934,O934,I$2:I934),"")</f>
        <v/>
      </c>
      <c r="S934" s="7" t="str">
        <f t="shared" si="151"/>
        <v/>
      </c>
      <c r="T934" s="42" t="str">
        <f>IF(AND(P934=3,H934="F",NOT(L934="Unattached")),SUMIF(O$2:O934,O934,I$2:I934),"")</f>
        <v/>
      </c>
      <c r="U934" s="8" t="str">
        <f t="shared" si="144"/>
        <v/>
      </c>
      <c r="V934" s="8" t="str">
        <f t="shared" si="148"/>
        <v/>
      </c>
      <c r="W934" s="40" t="str">
        <f t="shared" si="145"/>
        <v xml:space="preserve"> </v>
      </c>
      <c r="X934" s="40" t="str">
        <f>IF(H934="M",IF(P934&lt;&gt;4,"",VLOOKUP(CONCATENATE(O934," ",(P934-3)),$W$2:AA934,5,0)),IF(P934&lt;&gt;3,"",VLOOKUP(CONCATENATE(O934," ",(P934-2)),$W$2:AA934,5,0)))</f>
        <v/>
      </c>
      <c r="Y934" s="40" t="str">
        <f>IF(H934="M",IF(P934&lt;&gt;4,"",VLOOKUP(CONCATENATE(O934," ",(P934-2)),$W$2:AA934,5,0)),IF(P934&lt;&gt;3,"",VLOOKUP(CONCATENATE(O934," ",(P934-1)),$W$2:AA934,5,0)))</f>
        <v/>
      </c>
      <c r="Z934" s="40" t="str">
        <f>IF(H934="M",IF(P934&lt;&gt;4,"",VLOOKUP(CONCATENATE(O934," ",(P934-1)),$W$2:AA934,5,0)),IF(P934&lt;&gt;3,"",VLOOKUP(CONCATENATE(O934," ",(P934)),$W$2:AA934,5,0)))</f>
        <v/>
      </c>
      <c r="AA934" s="40" t="str">
        <f t="shared" si="149"/>
        <v/>
      </c>
    </row>
    <row r="935" spans="1:27" x14ac:dyDescent="0.3">
      <c r="A935" s="78" t="str">
        <f t="shared" si="142"/>
        <v/>
      </c>
      <c r="B935" s="78" t="str">
        <f t="shared" si="143"/>
        <v/>
      </c>
      <c r="C935" s="1">
        <v>934</v>
      </c>
      <c r="E935" s="73"/>
      <c r="F935" t="str">
        <f>IF(D935="","",VLOOKUP(D935,ENTRANTS!$A$1:$H$1000,2,0))</f>
        <v/>
      </c>
      <c r="G935" t="str">
        <f>IF(D935="","",VLOOKUP(D935,ENTRANTS!$A$1:$H$1000,3,0))</f>
        <v/>
      </c>
      <c r="H935" s="1" t="str">
        <f>IF(D935="","",LEFT(VLOOKUP(D935,ENTRANTS!$A$1:$H$1000,5,0),1))</f>
        <v/>
      </c>
      <c r="I935" s="1" t="str">
        <f>IF(D935="","",COUNTIF($H$2:H935,H935))</f>
        <v/>
      </c>
      <c r="J935" s="1" t="str">
        <f>IF(D935="","",VLOOKUP(D935,ENTRANTS!$A$1:$H$1000,4,0))</f>
        <v/>
      </c>
      <c r="K935" s="1" t="str">
        <f>IF(D935="","",COUNTIF($J$2:J935,J935))</f>
        <v/>
      </c>
      <c r="L935" t="str">
        <f>IF(D935="","",VLOOKUP(D935,ENTRANTS!$A$1:$H$1000,6,0))</f>
        <v/>
      </c>
      <c r="M935" s="99" t="str">
        <f t="shared" si="146"/>
        <v/>
      </c>
      <c r="N935" s="38"/>
      <c r="O935" s="5" t="str">
        <f t="shared" si="147"/>
        <v/>
      </c>
      <c r="P935" s="6" t="str">
        <f>IF(D935="","",COUNTIF($O$2:O935,O935))</f>
        <v/>
      </c>
      <c r="Q935" s="7" t="str">
        <f t="shared" si="150"/>
        <v/>
      </c>
      <c r="R935" s="42" t="str">
        <f>IF(AND(P935=4,H935="M",NOT(L935="Unattached")),SUMIF(O$2:O935,O935,I$2:I935),"")</f>
        <v/>
      </c>
      <c r="S935" s="7" t="str">
        <f t="shared" si="151"/>
        <v/>
      </c>
      <c r="T935" s="42" t="str">
        <f>IF(AND(P935=3,H935="F",NOT(L935="Unattached")),SUMIF(O$2:O935,O935,I$2:I935),"")</f>
        <v/>
      </c>
      <c r="U935" s="8" t="str">
        <f t="shared" si="144"/>
        <v/>
      </c>
      <c r="V935" s="8" t="str">
        <f t="shared" si="148"/>
        <v/>
      </c>
      <c r="W935" s="40" t="str">
        <f t="shared" si="145"/>
        <v xml:space="preserve"> </v>
      </c>
      <c r="X935" s="40" t="str">
        <f>IF(H935="M",IF(P935&lt;&gt;4,"",VLOOKUP(CONCATENATE(O935," ",(P935-3)),$W$2:AA935,5,0)),IF(P935&lt;&gt;3,"",VLOOKUP(CONCATENATE(O935," ",(P935-2)),$W$2:AA935,5,0)))</f>
        <v/>
      </c>
      <c r="Y935" s="40" t="str">
        <f>IF(H935="M",IF(P935&lt;&gt;4,"",VLOOKUP(CONCATENATE(O935," ",(P935-2)),$W$2:AA935,5,0)),IF(P935&lt;&gt;3,"",VLOOKUP(CONCATENATE(O935," ",(P935-1)),$W$2:AA935,5,0)))</f>
        <v/>
      </c>
      <c r="Z935" s="40" t="str">
        <f>IF(H935="M",IF(P935&lt;&gt;4,"",VLOOKUP(CONCATENATE(O935," ",(P935-1)),$W$2:AA935,5,0)),IF(P935&lt;&gt;3,"",VLOOKUP(CONCATENATE(O935," ",(P935)),$W$2:AA935,5,0)))</f>
        <v/>
      </c>
      <c r="AA935" s="40" t="str">
        <f t="shared" si="149"/>
        <v/>
      </c>
    </row>
    <row r="936" spans="1:27" x14ac:dyDescent="0.3">
      <c r="A936" s="78" t="str">
        <f t="shared" si="142"/>
        <v/>
      </c>
      <c r="B936" s="78" t="str">
        <f t="shared" si="143"/>
        <v/>
      </c>
      <c r="C936" s="1">
        <v>935</v>
      </c>
      <c r="E936" s="73"/>
      <c r="F936" t="str">
        <f>IF(D936="","",VLOOKUP(D936,ENTRANTS!$A$1:$H$1000,2,0))</f>
        <v/>
      </c>
      <c r="G936" t="str">
        <f>IF(D936="","",VLOOKUP(D936,ENTRANTS!$A$1:$H$1000,3,0))</f>
        <v/>
      </c>
      <c r="H936" s="1" t="str">
        <f>IF(D936="","",LEFT(VLOOKUP(D936,ENTRANTS!$A$1:$H$1000,5,0),1))</f>
        <v/>
      </c>
      <c r="I936" s="1" t="str">
        <f>IF(D936="","",COUNTIF($H$2:H936,H936))</f>
        <v/>
      </c>
      <c r="J936" s="1" t="str">
        <f>IF(D936="","",VLOOKUP(D936,ENTRANTS!$A$1:$H$1000,4,0))</f>
        <v/>
      </c>
      <c r="K936" s="1" t="str">
        <f>IF(D936="","",COUNTIF($J$2:J936,J936))</f>
        <v/>
      </c>
      <c r="L936" t="str">
        <f>IF(D936="","",VLOOKUP(D936,ENTRANTS!$A$1:$H$1000,6,0))</f>
        <v/>
      </c>
      <c r="M936" s="99" t="str">
        <f t="shared" si="146"/>
        <v/>
      </c>
      <c r="N936" s="38"/>
      <c r="O936" s="5" t="str">
        <f t="shared" si="147"/>
        <v/>
      </c>
      <c r="P936" s="6" t="str">
        <f>IF(D936="","",COUNTIF($O$2:O936,O936))</f>
        <v/>
      </c>
      <c r="Q936" s="7" t="str">
        <f t="shared" si="150"/>
        <v/>
      </c>
      <c r="R936" s="42" t="str">
        <f>IF(AND(P936=4,H936="M",NOT(L936="Unattached")),SUMIF(O$2:O936,O936,I$2:I936),"")</f>
        <v/>
      </c>
      <c r="S936" s="7" t="str">
        <f t="shared" si="151"/>
        <v/>
      </c>
      <c r="T936" s="42" t="str">
        <f>IF(AND(P936=3,H936="F",NOT(L936="Unattached")),SUMIF(O$2:O936,O936,I$2:I936),"")</f>
        <v/>
      </c>
      <c r="U936" s="8" t="str">
        <f t="shared" si="144"/>
        <v/>
      </c>
      <c r="V936" s="8" t="str">
        <f t="shared" si="148"/>
        <v/>
      </c>
      <c r="W936" s="40" t="str">
        <f t="shared" si="145"/>
        <v xml:space="preserve"> </v>
      </c>
      <c r="X936" s="40" t="str">
        <f>IF(H936="M",IF(P936&lt;&gt;4,"",VLOOKUP(CONCATENATE(O936," ",(P936-3)),$W$2:AA936,5,0)),IF(P936&lt;&gt;3,"",VLOOKUP(CONCATENATE(O936," ",(P936-2)),$W$2:AA936,5,0)))</f>
        <v/>
      </c>
      <c r="Y936" s="40" t="str">
        <f>IF(H936="M",IF(P936&lt;&gt;4,"",VLOOKUP(CONCATENATE(O936," ",(P936-2)),$W$2:AA936,5,0)),IF(P936&lt;&gt;3,"",VLOOKUP(CONCATENATE(O936," ",(P936-1)),$W$2:AA936,5,0)))</f>
        <v/>
      </c>
      <c r="Z936" s="40" t="str">
        <f>IF(H936="M",IF(P936&lt;&gt;4,"",VLOOKUP(CONCATENATE(O936," ",(P936-1)),$W$2:AA936,5,0)),IF(P936&lt;&gt;3,"",VLOOKUP(CONCATENATE(O936," ",(P936)),$W$2:AA936,5,0)))</f>
        <v/>
      </c>
      <c r="AA936" s="40" t="str">
        <f t="shared" si="149"/>
        <v/>
      </c>
    </row>
    <row r="937" spans="1:27" x14ac:dyDescent="0.3">
      <c r="A937" s="78" t="str">
        <f t="shared" si="142"/>
        <v/>
      </c>
      <c r="B937" s="78" t="str">
        <f t="shared" si="143"/>
        <v/>
      </c>
      <c r="C937" s="1">
        <v>936</v>
      </c>
      <c r="E937" s="73"/>
      <c r="F937" t="str">
        <f>IF(D937="","",VLOOKUP(D937,ENTRANTS!$A$1:$H$1000,2,0))</f>
        <v/>
      </c>
      <c r="G937" t="str">
        <f>IF(D937="","",VLOOKUP(D937,ENTRANTS!$A$1:$H$1000,3,0))</f>
        <v/>
      </c>
      <c r="H937" s="1" t="str">
        <f>IF(D937="","",LEFT(VLOOKUP(D937,ENTRANTS!$A$1:$H$1000,5,0),1))</f>
        <v/>
      </c>
      <c r="I937" s="1" t="str">
        <f>IF(D937="","",COUNTIF($H$2:H937,H937))</f>
        <v/>
      </c>
      <c r="J937" s="1" t="str">
        <f>IF(D937="","",VLOOKUP(D937,ENTRANTS!$A$1:$H$1000,4,0))</f>
        <v/>
      </c>
      <c r="K937" s="1" t="str">
        <f>IF(D937="","",COUNTIF($J$2:J937,J937))</f>
        <v/>
      </c>
      <c r="L937" t="str">
        <f>IF(D937="","",VLOOKUP(D937,ENTRANTS!$A$1:$H$1000,6,0))</f>
        <v/>
      </c>
      <c r="M937" s="99" t="str">
        <f t="shared" si="146"/>
        <v/>
      </c>
      <c r="N937" s="38"/>
      <c r="O937" s="5" t="str">
        <f t="shared" si="147"/>
        <v/>
      </c>
      <c r="P937" s="6" t="str">
        <f>IF(D937="","",COUNTIF($O$2:O937,O937))</f>
        <v/>
      </c>
      <c r="Q937" s="7" t="str">
        <f t="shared" si="150"/>
        <v/>
      </c>
      <c r="R937" s="42" t="str">
        <f>IF(AND(P937=4,H937="M",NOT(L937="Unattached")),SUMIF(O$2:O937,O937,I$2:I937),"")</f>
        <v/>
      </c>
      <c r="S937" s="7" t="str">
        <f t="shared" si="151"/>
        <v/>
      </c>
      <c r="T937" s="42" t="str">
        <f>IF(AND(P937=3,H937="F",NOT(L937="Unattached")),SUMIF(O$2:O937,O937,I$2:I937),"")</f>
        <v/>
      </c>
      <c r="U937" s="8" t="str">
        <f t="shared" si="144"/>
        <v/>
      </c>
      <c r="V937" s="8" t="str">
        <f t="shared" si="148"/>
        <v/>
      </c>
      <c r="W937" s="40" t="str">
        <f t="shared" si="145"/>
        <v xml:space="preserve"> </v>
      </c>
      <c r="X937" s="40" t="str">
        <f>IF(H937="M",IF(P937&lt;&gt;4,"",VLOOKUP(CONCATENATE(O937," ",(P937-3)),$W$2:AA937,5,0)),IF(P937&lt;&gt;3,"",VLOOKUP(CONCATENATE(O937," ",(P937-2)),$W$2:AA937,5,0)))</f>
        <v/>
      </c>
      <c r="Y937" s="40" t="str">
        <f>IF(H937="M",IF(P937&lt;&gt;4,"",VLOOKUP(CONCATENATE(O937," ",(P937-2)),$W$2:AA937,5,0)),IF(P937&lt;&gt;3,"",VLOOKUP(CONCATENATE(O937," ",(P937-1)),$W$2:AA937,5,0)))</f>
        <v/>
      </c>
      <c r="Z937" s="40" t="str">
        <f>IF(H937="M",IF(P937&lt;&gt;4,"",VLOOKUP(CONCATENATE(O937," ",(P937-1)),$W$2:AA937,5,0)),IF(P937&lt;&gt;3,"",VLOOKUP(CONCATENATE(O937," ",(P937)),$W$2:AA937,5,0)))</f>
        <v/>
      </c>
      <c r="AA937" s="40" t="str">
        <f t="shared" si="149"/>
        <v/>
      </c>
    </row>
    <row r="938" spans="1:27" x14ac:dyDescent="0.3">
      <c r="A938" s="78" t="str">
        <f t="shared" si="142"/>
        <v/>
      </c>
      <c r="B938" s="78" t="str">
        <f t="shared" si="143"/>
        <v/>
      </c>
      <c r="C938" s="1">
        <v>937</v>
      </c>
      <c r="E938" s="73"/>
      <c r="F938" t="str">
        <f>IF(D938="","",VLOOKUP(D938,ENTRANTS!$A$1:$H$1000,2,0))</f>
        <v/>
      </c>
      <c r="G938" t="str">
        <f>IF(D938="","",VLOOKUP(D938,ENTRANTS!$A$1:$H$1000,3,0))</f>
        <v/>
      </c>
      <c r="H938" s="1" t="str">
        <f>IF(D938="","",LEFT(VLOOKUP(D938,ENTRANTS!$A$1:$H$1000,5,0),1))</f>
        <v/>
      </c>
      <c r="I938" s="1" t="str">
        <f>IF(D938="","",COUNTIF($H$2:H938,H938))</f>
        <v/>
      </c>
      <c r="J938" s="1" t="str">
        <f>IF(D938="","",VLOOKUP(D938,ENTRANTS!$A$1:$H$1000,4,0))</f>
        <v/>
      </c>
      <c r="K938" s="1" t="str">
        <f>IF(D938="","",COUNTIF($J$2:J938,J938))</f>
        <v/>
      </c>
      <c r="L938" t="str">
        <f>IF(D938="","",VLOOKUP(D938,ENTRANTS!$A$1:$H$1000,6,0))</f>
        <v/>
      </c>
      <c r="M938" s="99" t="str">
        <f t="shared" si="146"/>
        <v/>
      </c>
      <c r="N938" s="38"/>
      <c r="O938" s="5" t="str">
        <f t="shared" si="147"/>
        <v/>
      </c>
      <c r="P938" s="6" t="str">
        <f>IF(D938="","",COUNTIF($O$2:O938,O938))</f>
        <v/>
      </c>
      <c r="Q938" s="7" t="str">
        <f t="shared" si="150"/>
        <v/>
      </c>
      <c r="R938" s="42" t="str">
        <f>IF(AND(P938=4,H938="M",NOT(L938="Unattached")),SUMIF(O$2:O938,O938,I$2:I938),"")</f>
        <v/>
      </c>
      <c r="S938" s="7" t="str">
        <f t="shared" si="151"/>
        <v/>
      </c>
      <c r="T938" s="42" t="str">
        <f>IF(AND(P938=3,H938="F",NOT(L938="Unattached")),SUMIF(O$2:O938,O938,I$2:I938),"")</f>
        <v/>
      </c>
      <c r="U938" s="8" t="str">
        <f t="shared" si="144"/>
        <v/>
      </c>
      <c r="V938" s="8" t="str">
        <f t="shared" si="148"/>
        <v/>
      </c>
      <c r="W938" s="40" t="str">
        <f t="shared" si="145"/>
        <v xml:space="preserve"> </v>
      </c>
      <c r="X938" s="40" t="str">
        <f>IF(H938="M",IF(P938&lt;&gt;4,"",VLOOKUP(CONCATENATE(O938," ",(P938-3)),$W$2:AA938,5,0)),IF(P938&lt;&gt;3,"",VLOOKUP(CONCATENATE(O938," ",(P938-2)),$W$2:AA938,5,0)))</f>
        <v/>
      </c>
      <c r="Y938" s="40" t="str">
        <f>IF(H938="M",IF(P938&lt;&gt;4,"",VLOOKUP(CONCATENATE(O938," ",(P938-2)),$W$2:AA938,5,0)),IF(P938&lt;&gt;3,"",VLOOKUP(CONCATENATE(O938," ",(P938-1)),$W$2:AA938,5,0)))</f>
        <v/>
      </c>
      <c r="Z938" s="40" t="str">
        <f>IF(H938="M",IF(P938&lt;&gt;4,"",VLOOKUP(CONCATENATE(O938," ",(P938-1)),$W$2:AA938,5,0)),IF(P938&lt;&gt;3,"",VLOOKUP(CONCATENATE(O938," ",(P938)),$W$2:AA938,5,0)))</f>
        <v/>
      </c>
      <c r="AA938" s="40" t="str">
        <f t="shared" si="149"/>
        <v/>
      </c>
    </row>
    <row r="939" spans="1:27" x14ac:dyDescent="0.3">
      <c r="A939" s="78" t="str">
        <f t="shared" si="142"/>
        <v/>
      </c>
      <c r="B939" s="78" t="str">
        <f t="shared" si="143"/>
        <v/>
      </c>
      <c r="C939" s="1">
        <v>938</v>
      </c>
      <c r="E939" s="73"/>
      <c r="F939" t="str">
        <f>IF(D939="","",VLOOKUP(D939,ENTRANTS!$A$1:$H$1000,2,0))</f>
        <v/>
      </c>
      <c r="G939" t="str">
        <f>IF(D939="","",VLOOKUP(D939,ENTRANTS!$A$1:$H$1000,3,0))</f>
        <v/>
      </c>
      <c r="H939" s="1" t="str">
        <f>IF(D939="","",LEFT(VLOOKUP(D939,ENTRANTS!$A$1:$H$1000,5,0),1))</f>
        <v/>
      </c>
      <c r="I939" s="1" t="str">
        <f>IF(D939="","",COUNTIF($H$2:H939,H939))</f>
        <v/>
      </c>
      <c r="J939" s="1" t="str">
        <f>IF(D939="","",VLOOKUP(D939,ENTRANTS!$A$1:$H$1000,4,0))</f>
        <v/>
      </c>
      <c r="K939" s="1" t="str">
        <f>IF(D939="","",COUNTIF($J$2:J939,J939))</f>
        <v/>
      </c>
      <c r="L939" t="str">
        <f>IF(D939="","",VLOOKUP(D939,ENTRANTS!$A$1:$H$1000,6,0))</f>
        <v/>
      </c>
      <c r="M939" s="99" t="str">
        <f t="shared" si="146"/>
        <v/>
      </c>
      <c r="N939" s="38"/>
      <c r="O939" s="5" t="str">
        <f t="shared" si="147"/>
        <v/>
      </c>
      <c r="P939" s="6" t="str">
        <f>IF(D939="","",COUNTIF($O$2:O939,O939))</f>
        <v/>
      </c>
      <c r="Q939" s="7" t="str">
        <f t="shared" si="150"/>
        <v/>
      </c>
      <c r="R939" s="42" t="str">
        <f>IF(AND(P939=4,H939="M",NOT(L939="Unattached")),SUMIF(O$2:O939,O939,I$2:I939),"")</f>
        <v/>
      </c>
      <c r="S939" s="7" t="str">
        <f t="shared" si="151"/>
        <v/>
      </c>
      <c r="T939" s="42" t="str">
        <f>IF(AND(P939=3,H939="F",NOT(L939="Unattached")),SUMIF(O$2:O939,O939,I$2:I939),"")</f>
        <v/>
      </c>
      <c r="U939" s="8" t="str">
        <f t="shared" si="144"/>
        <v/>
      </c>
      <c r="V939" s="8" t="str">
        <f t="shared" si="148"/>
        <v/>
      </c>
      <c r="W939" s="40" t="str">
        <f t="shared" si="145"/>
        <v xml:space="preserve"> </v>
      </c>
      <c r="X939" s="40" t="str">
        <f>IF(H939="M",IF(P939&lt;&gt;4,"",VLOOKUP(CONCATENATE(O939," ",(P939-3)),$W$2:AA939,5,0)),IF(P939&lt;&gt;3,"",VLOOKUP(CONCATENATE(O939," ",(P939-2)),$W$2:AA939,5,0)))</f>
        <v/>
      </c>
      <c r="Y939" s="40" t="str">
        <f>IF(H939="M",IF(P939&lt;&gt;4,"",VLOOKUP(CONCATENATE(O939," ",(P939-2)),$W$2:AA939,5,0)),IF(P939&lt;&gt;3,"",VLOOKUP(CONCATENATE(O939," ",(P939-1)),$W$2:AA939,5,0)))</f>
        <v/>
      </c>
      <c r="Z939" s="40" t="str">
        <f>IF(H939="M",IF(P939&lt;&gt;4,"",VLOOKUP(CONCATENATE(O939," ",(P939-1)),$W$2:AA939,5,0)),IF(P939&lt;&gt;3,"",VLOOKUP(CONCATENATE(O939," ",(P939)),$W$2:AA939,5,0)))</f>
        <v/>
      </c>
      <c r="AA939" s="40" t="str">
        <f t="shared" si="149"/>
        <v/>
      </c>
    </row>
    <row r="940" spans="1:27" x14ac:dyDescent="0.3">
      <c r="A940" s="78" t="str">
        <f t="shared" si="142"/>
        <v/>
      </c>
      <c r="B940" s="78" t="str">
        <f t="shared" si="143"/>
        <v/>
      </c>
      <c r="C940" s="1">
        <v>939</v>
      </c>
      <c r="E940" s="73"/>
      <c r="F940" t="str">
        <f>IF(D940="","",VLOOKUP(D940,ENTRANTS!$A$1:$H$1000,2,0))</f>
        <v/>
      </c>
      <c r="G940" t="str">
        <f>IF(D940="","",VLOOKUP(D940,ENTRANTS!$A$1:$H$1000,3,0))</f>
        <v/>
      </c>
      <c r="H940" s="1" t="str">
        <f>IF(D940="","",LEFT(VLOOKUP(D940,ENTRANTS!$A$1:$H$1000,5,0),1))</f>
        <v/>
      </c>
      <c r="I940" s="1" t="str">
        <f>IF(D940="","",COUNTIF($H$2:H940,H940))</f>
        <v/>
      </c>
      <c r="J940" s="1" t="str">
        <f>IF(D940="","",VLOOKUP(D940,ENTRANTS!$A$1:$H$1000,4,0))</f>
        <v/>
      </c>
      <c r="K940" s="1" t="str">
        <f>IF(D940="","",COUNTIF($J$2:J940,J940))</f>
        <v/>
      </c>
      <c r="L940" t="str">
        <f>IF(D940="","",VLOOKUP(D940,ENTRANTS!$A$1:$H$1000,6,0))</f>
        <v/>
      </c>
      <c r="M940" s="99" t="str">
        <f t="shared" si="146"/>
        <v/>
      </c>
      <c r="N940" s="38"/>
      <c r="O940" s="5" t="str">
        <f t="shared" si="147"/>
        <v/>
      </c>
      <c r="P940" s="6" t="str">
        <f>IF(D940="","",COUNTIF($O$2:O940,O940))</f>
        <v/>
      </c>
      <c r="Q940" s="7" t="str">
        <f t="shared" si="150"/>
        <v/>
      </c>
      <c r="R940" s="42" t="str">
        <f>IF(AND(P940=4,H940="M",NOT(L940="Unattached")),SUMIF(O$2:O940,O940,I$2:I940),"")</f>
        <v/>
      </c>
      <c r="S940" s="7" t="str">
        <f t="shared" si="151"/>
        <v/>
      </c>
      <c r="T940" s="42" t="str">
        <f>IF(AND(P940=3,H940="F",NOT(L940="Unattached")),SUMIF(O$2:O940,O940,I$2:I940),"")</f>
        <v/>
      </c>
      <c r="U940" s="8" t="str">
        <f t="shared" si="144"/>
        <v/>
      </c>
      <c r="V940" s="8" t="str">
        <f t="shared" si="148"/>
        <v/>
      </c>
      <c r="W940" s="40" t="str">
        <f t="shared" si="145"/>
        <v xml:space="preserve"> </v>
      </c>
      <c r="X940" s="40" t="str">
        <f>IF(H940="M",IF(P940&lt;&gt;4,"",VLOOKUP(CONCATENATE(O940," ",(P940-3)),$W$2:AA940,5,0)),IF(P940&lt;&gt;3,"",VLOOKUP(CONCATENATE(O940," ",(P940-2)),$W$2:AA940,5,0)))</f>
        <v/>
      </c>
      <c r="Y940" s="40" t="str">
        <f>IF(H940="M",IF(P940&lt;&gt;4,"",VLOOKUP(CONCATENATE(O940," ",(P940-2)),$W$2:AA940,5,0)),IF(P940&lt;&gt;3,"",VLOOKUP(CONCATENATE(O940," ",(P940-1)),$W$2:AA940,5,0)))</f>
        <v/>
      </c>
      <c r="Z940" s="40" t="str">
        <f>IF(H940="M",IF(P940&lt;&gt;4,"",VLOOKUP(CONCATENATE(O940," ",(P940-1)),$W$2:AA940,5,0)),IF(P940&lt;&gt;3,"",VLOOKUP(CONCATENATE(O940," ",(P940)),$W$2:AA940,5,0)))</f>
        <v/>
      </c>
      <c r="AA940" s="40" t="str">
        <f t="shared" si="149"/>
        <v/>
      </c>
    </row>
    <row r="941" spans="1:27" x14ac:dyDescent="0.3">
      <c r="A941" s="78" t="str">
        <f t="shared" si="142"/>
        <v/>
      </c>
      <c r="B941" s="78" t="str">
        <f t="shared" si="143"/>
        <v/>
      </c>
      <c r="C941" s="1">
        <v>940</v>
      </c>
      <c r="E941" s="73"/>
      <c r="F941" t="str">
        <f>IF(D941="","",VLOOKUP(D941,ENTRANTS!$A$1:$H$1000,2,0))</f>
        <v/>
      </c>
      <c r="G941" t="str">
        <f>IF(D941="","",VLOOKUP(D941,ENTRANTS!$A$1:$H$1000,3,0))</f>
        <v/>
      </c>
      <c r="H941" s="1" t="str">
        <f>IF(D941="","",LEFT(VLOOKUP(D941,ENTRANTS!$A$1:$H$1000,5,0),1))</f>
        <v/>
      </c>
      <c r="I941" s="1" t="str">
        <f>IF(D941="","",COUNTIF($H$2:H941,H941))</f>
        <v/>
      </c>
      <c r="J941" s="1" t="str">
        <f>IF(D941="","",VLOOKUP(D941,ENTRANTS!$A$1:$H$1000,4,0))</f>
        <v/>
      </c>
      <c r="K941" s="1" t="str">
        <f>IF(D941="","",COUNTIF($J$2:J941,J941))</f>
        <v/>
      </c>
      <c r="L941" t="str">
        <f>IF(D941="","",VLOOKUP(D941,ENTRANTS!$A$1:$H$1000,6,0))</f>
        <v/>
      </c>
      <c r="M941" s="99" t="str">
        <f t="shared" si="146"/>
        <v/>
      </c>
      <c r="N941" s="38"/>
      <c r="O941" s="5" t="str">
        <f t="shared" si="147"/>
        <v/>
      </c>
      <c r="P941" s="6" t="str">
        <f>IF(D941="","",COUNTIF($O$2:O941,O941))</f>
        <v/>
      </c>
      <c r="Q941" s="7" t="str">
        <f t="shared" si="150"/>
        <v/>
      </c>
      <c r="R941" s="42" t="str">
        <f>IF(AND(P941=4,H941="M",NOT(L941="Unattached")),SUMIF(O$2:O941,O941,I$2:I941),"")</f>
        <v/>
      </c>
      <c r="S941" s="7" t="str">
        <f t="shared" si="151"/>
        <v/>
      </c>
      <c r="T941" s="42" t="str">
        <f>IF(AND(P941=3,H941="F",NOT(L941="Unattached")),SUMIF(O$2:O941,O941,I$2:I941),"")</f>
        <v/>
      </c>
      <c r="U941" s="8" t="str">
        <f t="shared" si="144"/>
        <v/>
      </c>
      <c r="V941" s="8" t="str">
        <f t="shared" si="148"/>
        <v/>
      </c>
      <c r="W941" s="40" t="str">
        <f t="shared" si="145"/>
        <v xml:space="preserve"> </v>
      </c>
      <c r="X941" s="40" t="str">
        <f>IF(H941="M",IF(P941&lt;&gt;4,"",VLOOKUP(CONCATENATE(O941," ",(P941-3)),$W$2:AA941,5,0)),IF(P941&lt;&gt;3,"",VLOOKUP(CONCATENATE(O941," ",(P941-2)),$W$2:AA941,5,0)))</f>
        <v/>
      </c>
      <c r="Y941" s="40" t="str">
        <f>IF(H941="M",IF(P941&lt;&gt;4,"",VLOOKUP(CONCATENATE(O941," ",(P941-2)),$W$2:AA941,5,0)),IF(P941&lt;&gt;3,"",VLOOKUP(CONCATENATE(O941," ",(P941-1)),$W$2:AA941,5,0)))</f>
        <v/>
      </c>
      <c r="Z941" s="40" t="str">
        <f>IF(H941="M",IF(P941&lt;&gt;4,"",VLOOKUP(CONCATENATE(O941," ",(P941-1)),$W$2:AA941,5,0)),IF(P941&lt;&gt;3,"",VLOOKUP(CONCATENATE(O941," ",(P941)),$W$2:AA941,5,0)))</f>
        <v/>
      </c>
      <c r="AA941" s="40" t="str">
        <f t="shared" si="149"/>
        <v/>
      </c>
    </row>
    <row r="942" spans="1:27" x14ac:dyDescent="0.3">
      <c r="A942" s="78" t="str">
        <f t="shared" si="142"/>
        <v/>
      </c>
      <c r="B942" s="78" t="str">
        <f t="shared" si="143"/>
        <v/>
      </c>
      <c r="C942" s="1">
        <v>941</v>
      </c>
      <c r="E942" s="73"/>
      <c r="F942" t="str">
        <f>IF(D942="","",VLOOKUP(D942,ENTRANTS!$A$1:$H$1000,2,0))</f>
        <v/>
      </c>
      <c r="G942" t="str">
        <f>IF(D942="","",VLOOKUP(D942,ENTRANTS!$A$1:$H$1000,3,0))</f>
        <v/>
      </c>
      <c r="H942" s="1" t="str">
        <f>IF(D942="","",LEFT(VLOOKUP(D942,ENTRANTS!$A$1:$H$1000,5,0),1))</f>
        <v/>
      </c>
      <c r="I942" s="1" t="str">
        <f>IF(D942="","",COUNTIF($H$2:H942,H942))</f>
        <v/>
      </c>
      <c r="J942" s="1" t="str">
        <f>IF(D942="","",VLOOKUP(D942,ENTRANTS!$A$1:$H$1000,4,0))</f>
        <v/>
      </c>
      <c r="K942" s="1" t="str">
        <f>IF(D942="","",COUNTIF($J$2:J942,J942))</f>
        <v/>
      </c>
      <c r="L942" t="str">
        <f>IF(D942="","",VLOOKUP(D942,ENTRANTS!$A$1:$H$1000,6,0))</f>
        <v/>
      </c>
      <c r="M942" s="99" t="str">
        <f t="shared" si="146"/>
        <v/>
      </c>
      <c r="N942" s="38"/>
      <c r="O942" s="5" t="str">
        <f t="shared" si="147"/>
        <v/>
      </c>
      <c r="P942" s="6" t="str">
        <f>IF(D942="","",COUNTIF($O$2:O942,O942))</f>
        <v/>
      </c>
      <c r="Q942" s="7" t="str">
        <f t="shared" si="150"/>
        <v/>
      </c>
      <c r="R942" s="42" t="str">
        <f>IF(AND(P942=4,H942="M",NOT(L942="Unattached")),SUMIF(O$2:O942,O942,I$2:I942),"")</f>
        <v/>
      </c>
      <c r="S942" s="7" t="str">
        <f t="shared" si="151"/>
        <v/>
      </c>
      <c r="T942" s="42" t="str">
        <f>IF(AND(P942=3,H942="F",NOT(L942="Unattached")),SUMIF(O$2:O942,O942,I$2:I942),"")</f>
        <v/>
      </c>
      <c r="U942" s="8" t="str">
        <f t="shared" si="144"/>
        <v/>
      </c>
      <c r="V942" s="8" t="str">
        <f t="shared" si="148"/>
        <v/>
      </c>
      <c r="W942" s="40" t="str">
        <f t="shared" si="145"/>
        <v xml:space="preserve"> </v>
      </c>
      <c r="X942" s="40" t="str">
        <f>IF(H942="M",IF(P942&lt;&gt;4,"",VLOOKUP(CONCATENATE(O942," ",(P942-3)),$W$2:AA942,5,0)),IF(P942&lt;&gt;3,"",VLOOKUP(CONCATENATE(O942," ",(P942-2)),$W$2:AA942,5,0)))</f>
        <v/>
      </c>
      <c r="Y942" s="40" t="str">
        <f>IF(H942="M",IF(P942&lt;&gt;4,"",VLOOKUP(CONCATENATE(O942," ",(P942-2)),$W$2:AA942,5,0)),IF(P942&lt;&gt;3,"",VLOOKUP(CONCATENATE(O942," ",(P942-1)),$W$2:AA942,5,0)))</f>
        <v/>
      </c>
      <c r="Z942" s="40" t="str">
        <f>IF(H942="M",IF(P942&lt;&gt;4,"",VLOOKUP(CONCATENATE(O942," ",(P942-1)),$W$2:AA942,5,0)),IF(P942&lt;&gt;3,"",VLOOKUP(CONCATENATE(O942," ",(P942)),$W$2:AA942,5,0)))</f>
        <v/>
      </c>
      <c r="AA942" s="40" t="str">
        <f t="shared" si="149"/>
        <v/>
      </c>
    </row>
    <row r="943" spans="1:27" x14ac:dyDescent="0.3">
      <c r="A943" s="78" t="str">
        <f t="shared" si="142"/>
        <v/>
      </c>
      <c r="B943" s="78" t="str">
        <f t="shared" si="143"/>
        <v/>
      </c>
      <c r="C943" s="1">
        <v>942</v>
      </c>
      <c r="E943" s="73"/>
      <c r="F943" t="str">
        <f>IF(D943="","",VLOOKUP(D943,ENTRANTS!$A$1:$H$1000,2,0))</f>
        <v/>
      </c>
      <c r="G943" t="str">
        <f>IF(D943="","",VLOOKUP(D943,ENTRANTS!$A$1:$H$1000,3,0))</f>
        <v/>
      </c>
      <c r="H943" s="1" t="str">
        <f>IF(D943="","",LEFT(VLOOKUP(D943,ENTRANTS!$A$1:$H$1000,5,0),1))</f>
        <v/>
      </c>
      <c r="I943" s="1" t="str">
        <f>IF(D943="","",COUNTIF($H$2:H943,H943))</f>
        <v/>
      </c>
      <c r="J943" s="1" t="str">
        <f>IF(D943="","",VLOOKUP(D943,ENTRANTS!$A$1:$H$1000,4,0))</f>
        <v/>
      </c>
      <c r="K943" s="1" t="str">
        <f>IF(D943="","",COUNTIF($J$2:J943,J943))</f>
        <v/>
      </c>
      <c r="L943" t="str">
        <f>IF(D943="","",VLOOKUP(D943,ENTRANTS!$A$1:$H$1000,6,0))</f>
        <v/>
      </c>
      <c r="M943" s="99" t="str">
        <f t="shared" si="146"/>
        <v/>
      </c>
      <c r="N943" s="38"/>
      <c r="O943" s="5" t="str">
        <f t="shared" si="147"/>
        <v/>
      </c>
      <c r="P943" s="6" t="str">
        <f>IF(D943="","",COUNTIF($O$2:O943,O943))</f>
        <v/>
      </c>
      <c r="Q943" s="7" t="str">
        <f t="shared" si="150"/>
        <v/>
      </c>
      <c r="R943" s="42" t="str">
        <f>IF(AND(P943=4,H943="M",NOT(L943="Unattached")),SUMIF(O$2:O943,O943,I$2:I943),"")</f>
        <v/>
      </c>
      <c r="S943" s="7" t="str">
        <f t="shared" si="151"/>
        <v/>
      </c>
      <c r="T943" s="42" t="str">
        <f>IF(AND(P943=3,H943="F",NOT(L943="Unattached")),SUMIF(O$2:O943,O943,I$2:I943),"")</f>
        <v/>
      </c>
      <c r="U943" s="8" t="str">
        <f t="shared" si="144"/>
        <v/>
      </c>
      <c r="V943" s="8" t="str">
        <f t="shared" si="148"/>
        <v/>
      </c>
      <c r="W943" s="40" t="str">
        <f t="shared" si="145"/>
        <v xml:space="preserve"> </v>
      </c>
      <c r="X943" s="40" t="str">
        <f>IF(H943="M",IF(P943&lt;&gt;4,"",VLOOKUP(CONCATENATE(O943," ",(P943-3)),$W$2:AA943,5,0)),IF(P943&lt;&gt;3,"",VLOOKUP(CONCATENATE(O943," ",(P943-2)),$W$2:AA943,5,0)))</f>
        <v/>
      </c>
      <c r="Y943" s="40" t="str">
        <f>IF(H943="M",IF(P943&lt;&gt;4,"",VLOOKUP(CONCATENATE(O943," ",(P943-2)),$W$2:AA943,5,0)),IF(P943&lt;&gt;3,"",VLOOKUP(CONCATENATE(O943," ",(P943-1)),$W$2:AA943,5,0)))</f>
        <v/>
      </c>
      <c r="Z943" s="40" t="str">
        <f>IF(H943="M",IF(P943&lt;&gt;4,"",VLOOKUP(CONCATENATE(O943," ",(P943-1)),$W$2:AA943,5,0)),IF(P943&lt;&gt;3,"",VLOOKUP(CONCATENATE(O943," ",(P943)),$W$2:AA943,5,0)))</f>
        <v/>
      </c>
      <c r="AA943" s="40" t="str">
        <f t="shared" si="149"/>
        <v/>
      </c>
    </row>
    <row r="944" spans="1:27" x14ac:dyDescent="0.3">
      <c r="A944" s="78" t="str">
        <f t="shared" si="142"/>
        <v/>
      </c>
      <c r="B944" s="78" t="str">
        <f t="shared" si="143"/>
        <v/>
      </c>
      <c r="C944" s="1">
        <v>943</v>
      </c>
      <c r="E944" s="73"/>
      <c r="F944" t="str">
        <f>IF(D944="","",VLOOKUP(D944,ENTRANTS!$A$1:$H$1000,2,0))</f>
        <v/>
      </c>
      <c r="G944" t="str">
        <f>IF(D944="","",VLOOKUP(D944,ENTRANTS!$A$1:$H$1000,3,0))</f>
        <v/>
      </c>
      <c r="H944" s="1" t="str">
        <f>IF(D944="","",LEFT(VLOOKUP(D944,ENTRANTS!$A$1:$H$1000,5,0),1))</f>
        <v/>
      </c>
      <c r="I944" s="1" t="str">
        <f>IF(D944="","",COUNTIF($H$2:H944,H944))</f>
        <v/>
      </c>
      <c r="J944" s="1" t="str">
        <f>IF(D944="","",VLOOKUP(D944,ENTRANTS!$A$1:$H$1000,4,0))</f>
        <v/>
      </c>
      <c r="K944" s="1" t="str">
        <f>IF(D944="","",COUNTIF($J$2:J944,J944))</f>
        <v/>
      </c>
      <c r="L944" t="str">
        <f>IF(D944="","",VLOOKUP(D944,ENTRANTS!$A$1:$H$1000,6,0))</f>
        <v/>
      </c>
      <c r="M944" s="99" t="str">
        <f t="shared" si="146"/>
        <v/>
      </c>
      <c r="N944" s="38"/>
      <c r="O944" s="5" t="str">
        <f t="shared" si="147"/>
        <v/>
      </c>
      <c r="P944" s="6" t="str">
        <f>IF(D944="","",COUNTIF($O$2:O944,O944))</f>
        <v/>
      </c>
      <c r="Q944" s="7" t="str">
        <f t="shared" si="150"/>
        <v/>
      </c>
      <c r="R944" s="42" t="str">
        <f>IF(AND(P944=4,H944="M",NOT(L944="Unattached")),SUMIF(O$2:O944,O944,I$2:I944),"")</f>
        <v/>
      </c>
      <c r="S944" s="7" t="str">
        <f t="shared" si="151"/>
        <v/>
      </c>
      <c r="T944" s="42" t="str">
        <f>IF(AND(P944=3,H944="F",NOT(L944="Unattached")),SUMIF(O$2:O944,O944,I$2:I944),"")</f>
        <v/>
      </c>
      <c r="U944" s="8" t="str">
        <f t="shared" si="144"/>
        <v/>
      </c>
      <c r="V944" s="8" t="str">
        <f t="shared" si="148"/>
        <v/>
      </c>
      <c r="W944" s="40" t="str">
        <f t="shared" si="145"/>
        <v xml:space="preserve"> </v>
      </c>
      <c r="X944" s="40" t="str">
        <f>IF(H944="M",IF(P944&lt;&gt;4,"",VLOOKUP(CONCATENATE(O944," ",(P944-3)),$W$2:AA944,5,0)),IF(P944&lt;&gt;3,"",VLOOKUP(CONCATENATE(O944," ",(P944-2)),$W$2:AA944,5,0)))</f>
        <v/>
      </c>
      <c r="Y944" s="40" t="str">
        <f>IF(H944="M",IF(P944&lt;&gt;4,"",VLOOKUP(CONCATENATE(O944," ",(P944-2)),$W$2:AA944,5,0)),IF(P944&lt;&gt;3,"",VLOOKUP(CONCATENATE(O944," ",(P944-1)),$W$2:AA944,5,0)))</f>
        <v/>
      </c>
      <c r="Z944" s="40" t="str">
        <f>IF(H944="M",IF(P944&lt;&gt;4,"",VLOOKUP(CONCATENATE(O944," ",(P944-1)),$W$2:AA944,5,0)),IF(P944&lt;&gt;3,"",VLOOKUP(CONCATENATE(O944," ",(P944)),$W$2:AA944,5,0)))</f>
        <v/>
      </c>
      <c r="AA944" s="40" t="str">
        <f t="shared" si="149"/>
        <v/>
      </c>
    </row>
    <row r="945" spans="1:27" x14ac:dyDescent="0.3">
      <c r="A945" s="78" t="str">
        <f t="shared" si="142"/>
        <v/>
      </c>
      <c r="B945" s="78" t="str">
        <f t="shared" si="143"/>
        <v/>
      </c>
      <c r="C945" s="1">
        <v>944</v>
      </c>
      <c r="E945" s="73"/>
      <c r="F945" t="str">
        <f>IF(D945="","",VLOOKUP(D945,ENTRANTS!$A$1:$H$1000,2,0))</f>
        <v/>
      </c>
      <c r="G945" t="str">
        <f>IF(D945="","",VLOOKUP(D945,ENTRANTS!$A$1:$H$1000,3,0))</f>
        <v/>
      </c>
      <c r="H945" s="1" t="str">
        <f>IF(D945="","",LEFT(VLOOKUP(D945,ENTRANTS!$A$1:$H$1000,5,0),1))</f>
        <v/>
      </c>
      <c r="I945" s="1" t="str">
        <f>IF(D945="","",COUNTIF($H$2:H945,H945))</f>
        <v/>
      </c>
      <c r="J945" s="1" t="str">
        <f>IF(D945="","",VLOOKUP(D945,ENTRANTS!$A$1:$H$1000,4,0))</f>
        <v/>
      </c>
      <c r="K945" s="1" t="str">
        <f>IF(D945="","",COUNTIF($J$2:J945,J945))</f>
        <v/>
      </c>
      <c r="L945" t="str">
        <f>IF(D945="","",VLOOKUP(D945,ENTRANTS!$A$1:$H$1000,6,0))</f>
        <v/>
      </c>
      <c r="M945" s="99" t="str">
        <f t="shared" si="146"/>
        <v/>
      </c>
      <c r="N945" s="38"/>
      <c r="O945" s="5" t="str">
        <f t="shared" si="147"/>
        <v/>
      </c>
      <c r="P945" s="6" t="str">
        <f>IF(D945="","",COUNTIF($O$2:O945,O945))</f>
        <v/>
      </c>
      <c r="Q945" s="7" t="str">
        <f t="shared" si="150"/>
        <v/>
      </c>
      <c r="R945" s="42" t="str">
        <f>IF(AND(P945=4,H945="M",NOT(L945="Unattached")),SUMIF(O$2:O945,O945,I$2:I945),"")</f>
        <v/>
      </c>
      <c r="S945" s="7" t="str">
        <f t="shared" si="151"/>
        <v/>
      </c>
      <c r="T945" s="42" t="str">
        <f>IF(AND(P945=3,H945="F",NOT(L945="Unattached")),SUMIF(O$2:O945,O945,I$2:I945),"")</f>
        <v/>
      </c>
      <c r="U945" s="8" t="str">
        <f t="shared" si="144"/>
        <v/>
      </c>
      <c r="V945" s="8" t="str">
        <f t="shared" si="148"/>
        <v/>
      </c>
      <c r="W945" s="40" t="str">
        <f t="shared" si="145"/>
        <v xml:space="preserve"> </v>
      </c>
      <c r="X945" s="40" t="str">
        <f>IF(H945="M",IF(P945&lt;&gt;4,"",VLOOKUP(CONCATENATE(O945," ",(P945-3)),$W$2:AA945,5,0)),IF(P945&lt;&gt;3,"",VLOOKUP(CONCATENATE(O945," ",(P945-2)),$W$2:AA945,5,0)))</f>
        <v/>
      </c>
      <c r="Y945" s="40" t="str">
        <f>IF(H945="M",IF(P945&lt;&gt;4,"",VLOOKUP(CONCATENATE(O945," ",(P945-2)),$W$2:AA945,5,0)),IF(P945&lt;&gt;3,"",VLOOKUP(CONCATENATE(O945," ",(P945-1)),$W$2:AA945,5,0)))</f>
        <v/>
      </c>
      <c r="Z945" s="40" t="str">
        <f>IF(H945="M",IF(P945&lt;&gt;4,"",VLOOKUP(CONCATENATE(O945," ",(P945-1)),$W$2:AA945,5,0)),IF(P945&lt;&gt;3,"",VLOOKUP(CONCATENATE(O945," ",(P945)),$W$2:AA945,5,0)))</f>
        <v/>
      </c>
      <c r="AA945" s="40" t="str">
        <f t="shared" si="149"/>
        <v/>
      </c>
    </row>
    <row r="946" spans="1:27" x14ac:dyDescent="0.3">
      <c r="A946" s="78" t="str">
        <f t="shared" si="142"/>
        <v/>
      </c>
      <c r="B946" s="78" t="str">
        <f t="shared" si="143"/>
        <v/>
      </c>
      <c r="C946" s="1">
        <v>945</v>
      </c>
      <c r="E946" s="73"/>
      <c r="F946" t="str">
        <f>IF(D946="","",VLOOKUP(D946,ENTRANTS!$A$1:$H$1000,2,0))</f>
        <v/>
      </c>
      <c r="G946" t="str">
        <f>IF(D946="","",VLOOKUP(D946,ENTRANTS!$A$1:$H$1000,3,0))</f>
        <v/>
      </c>
      <c r="H946" s="1" t="str">
        <f>IF(D946="","",LEFT(VLOOKUP(D946,ENTRANTS!$A$1:$H$1000,5,0),1))</f>
        <v/>
      </c>
      <c r="I946" s="1" t="str">
        <f>IF(D946="","",COUNTIF($H$2:H946,H946))</f>
        <v/>
      </c>
      <c r="J946" s="1" t="str">
        <f>IF(D946="","",VLOOKUP(D946,ENTRANTS!$A$1:$H$1000,4,0))</f>
        <v/>
      </c>
      <c r="K946" s="1" t="str">
        <f>IF(D946="","",COUNTIF($J$2:J946,J946))</f>
        <v/>
      </c>
      <c r="L946" t="str">
        <f>IF(D946="","",VLOOKUP(D946,ENTRANTS!$A$1:$H$1000,6,0))</f>
        <v/>
      </c>
      <c r="M946" s="99" t="str">
        <f t="shared" si="146"/>
        <v/>
      </c>
      <c r="N946" s="38"/>
      <c r="O946" s="5" t="str">
        <f t="shared" si="147"/>
        <v/>
      </c>
      <c r="P946" s="6" t="str">
        <f>IF(D946="","",COUNTIF($O$2:O946,O946))</f>
        <v/>
      </c>
      <c r="Q946" s="7" t="str">
        <f t="shared" si="150"/>
        <v/>
      </c>
      <c r="R946" s="42" t="str">
        <f>IF(AND(P946=4,H946="M",NOT(L946="Unattached")),SUMIF(O$2:O946,O946,I$2:I946),"")</f>
        <v/>
      </c>
      <c r="S946" s="7" t="str">
        <f t="shared" si="151"/>
        <v/>
      </c>
      <c r="T946" s="42" t="str">
        <f>IF(AND(P946=3,H946="F",NOT(L946="Unattached")),SUMIF(O$2:O946,O946,I$2:I946),"")</f>
        <v/>
      </c>
      <c r="U946" s="8" t="str">
        <f t="shared" si="144"/>
        <v/>
      </c>
      <c r="V946" s="8" t="str">
        <f t="shared" si="148"/>
        <v/>
      </c>
      <c r="W946" s="40" t="str">
        <f t="shared" si="145"/>
        <v xml:space="preserve"> </v>
      </c>
      <c r="X946" s="40" t="str">
        <f>IF(H946="M",IF(P946&lt;&gt;4,"",VLOOKUP(CONCATENATE(O946," ",(P946-3)),$W$2:AA946,5,0)),IF(P946&lt;&gt;3,"",VLOOKUP(CONCATENATE(O946," ",(P946-2)),$W$2:AA946,5,0)))</f>
        <v/>
      </c>
      <c r="Y946" s="40" t="str">
        <f>IF(H946="M",IF(P946&lt;&gt;4,"",VLOOKUP(CONCATENATE(O946," ",(P946-2)),$W$2:AA946,5,0)),IF(P946&lt;&gt;3,"",VLOOKUP(CONCATENATE(O946," ",(P946-1)),$W$2:AA946,5,0)))</f>
        <v/>
      </c>
      <c r="Z946" s="40" t="str">
        <f>IF(H946="M",IF(P946&lt;&gt;4,"",VLOOKUP(CONCATENATE(O946," ",(P946-1)),$W$2:AA946,5,0)),IF(P946&lt;&gt;3,"",VLOOKUP(CONCATENATE(O946," ",(P946)),$W$2:AA946,5,0)))</f>
        <v/>
      </c>
      <c r="AA946" s="40" t="str">
        <f t="shared" si="149"/>
        <v/>
      </c>
    </row>
    <row r="947" spans="1:27" x14ac:dyDescent="0.3">
      <c r="A947" s="78" t="str">
        <f t="shared" si="142"/>
        <v/>
      </c>
      <c r="B947" s="78" t="str">
        <f t="shared" si="143"/>
        <v/>
      </c>
      <c r="C947" s="1">
        <v>946</v>
      </c>
      <c r="E947" s="73"/>
      <c r="F947" t="str">
        <f>IF(D947="","",VLOOKUP(D947,ENTRANTS!$A$1:$H$1000,2,0))</f>
        <v/>
      </c>
      <c r="G947" t="str">
        <f>IF(D947="","",VLOOKUP(D947,ENTRANTS!$A$1:$H$1000,3,0))</f>
        <v/>
      </c>
      <c r="H947" s="1" t="str">
        <f>IF(D947="","",LEFT(VLOOKUP(D947,ENTRANTS!$A$1:$H$1000,5,0),1))</f>
        <v/>
      </c>
      <c r="I947" s="1" t="str">
        <f>IF(D947="","",COUNTIF($H$2:H947,H947))</f>
        <v/>
      </c>
      <c r="J947" s="1" t="str">
        <f>IF(D947="","",VLOOKUP(D947,ENTRANTS!$A$1:$H$1000,4,0))</f>
        <v/>
      </c>
      <c r="K947" s="1" t="str">
        <f>IF(D947="","",COUNTIF($J$2:J947,J947))</f>
        <v/>
      </c>
      <c r="L947" t="str">
        <f>IF(D947="","",VLOOKUP(D947,ENTRANTS!$A$1:$H$1000,6,0))</f>
        <v/>
      </c>
      <c r="M947" s="99" t="str">
        <f t="shared" si="146"/>
        <v/>
      </c>
      <c r="N947" s="38"/>
      <c r="O947" s="5" t="str">
        <f t="shared" si="147"/>
        <v/>
      </c>
      <c r="P947" s="6" t="str">
        <f>IF(D947="","",COUNTIF($O$2:O947,O947))</f>
        <v/>
      </c>
      <c r="Q947" s="7" t="str">
        <f t="shared" si="150"/>
        <v/>
      </c>
      <c r="R947" s="42" t="str">
        <f>IF(AND(P947=4,H947="M",NOT(L947="Unattached")),SUMIF(O$2:O947,O947,I$2:I947),"")</f>
        <v/>
      </c>
      <c r="S947" s="7" t="str">
        <f t="shared" si="151"/>
        <v/>
      </c>
      <c r="T947" s="42" t="str">
        <f>IF(AND(P947=3,H947="F",NOT(L947="Unattached")),SUMIF(O$2:O947,O947,I$2:I947),"")</f>
        <v/>
      </c>
      <c r="U947" s="8" t="str">
        <f t="shared" si="144"/>
        <v/>
      </c>
      <c r="V947" s="8" t="str">
        <f t="shared" si="148"/>
        <v/>
      </c>
      <c r="W947" s="40" t="str">
        <f t="shared" si="145"/>
        <v xml:space="preserve"> </v>
      </c>
      <c r="X947" s="40" t="str">
        <f>IF(H947="M",IF(P947&lt;&gt;4,"",VLOOKUP(CONCATENATE(O947," ",(P947-3)),$W$2:AA947,5,0)),IF(P947&lt;&gt;3,"",VLOOKUP(CONCATENATE(O947," ",(P947-2)),$W$2:AA947,5,0)))</f>
        <v/>
      </c>
      <c r="Y947" s="40" t="str">
        <f>IF(H947="M",IF(P947&lt;&gt;4,"",VLOOKUP(CONCATENATE(O947," ",(P947-2)),$W$2:AA947,5,0)),IF(P947&lt;&gt;3,"",VLOOKUP(CONCATENATE(O947," ",(P947-1)),$W$2:AA947,5,0)))</f>
        <v/>
      </c>
      <c r="Z947" s="40" t="str">
        <f>IF(H947="M",IF(P947&lt;&gt;4,"",VLOOKUP(CONCATENATE(O947," ",(P947-1)),$W$2:AA947,5,0)),IF(P947&lt;&gt;3,"",VLOOKUP(CONCATENATE(O947," ",(P947)),$W$2:AA947,5,0)))</f>
        <v/>
      </c>
      <c r="AA947" s="40" t="str">
        <f t="shared" si="149"/>
        <v/>
      </c>
    </row>
    <row r="948" spans="1:27" x14ac:dyDescent="0.3">
      <c r="A948" s="78" t="str">
        <f t="shared" si="142"/>
        <v/>
      </c>
      <c r="B948" s="78" t="str">
        <f t="shared" si="143"/>
        <v/>
      </c>
      <c r="C948" s="1">
        <v>947</v>
      </c>
      <c r="E948" s="73"/>
      <c r="F948" t="str">
        <f>IF(D948="","",VLOOKUP(D948,ENTRANTS!$A$1:$H$1000,2,0))</f>
        <v/>
      </c>
      <c r="G948" t="str">
        <f>IF(D948="","",VLOOKUP(D948,ENTRANTS!$A$1:$H$1000,3,0))</f>
        <v/>
      </c>
      <c r="H948" s="1" t="str">
        <f>IF(D948="","",LEFT(VLOOKUP(D948,ENTRANTS!$A$1:$H$1000,5,0),1))</f>
        <v/>
      </c>
      <c r="I948" s="1" t="str">
        <f>IF(D948="","",COUNTIF($H$2:H948,H948))</f>
        <v/>
      </c>
      <c r="J948" s="1" t="str">
        <f>IF(D948="","",VLOOKUP(D948,ENTRANTS!$A$1:$H$1000,4,0))</f>
        <v/>
      </c>
      <c r="K948" s="1" t="str">
        <f>IF(D948="","",COUNTIF($J$2:J948,J948))</f>
        <v/>
      </c>
      <c r="L948" t="str">
        <f>IF(D948="","",VLOOKUP(D948,ENTRANTS!$A$1:$H$1000,6,0))</f>
        <v/>
      </c>
      <c r="M948" s="99" t="str">
        <f t="shared" si="146"/>
        <v/>
      </c>
      <c r="N948" s="38"/>
      <c r="O948" s="5" t="str">
        <f t="shared" si="147"/>
        <v/>
      </c>
      <c r="P948" s="6" t="str">
        <f>IF(D948="","",COUNTIF($O$2:O948,O948))</f>
        <v/>
      </c>
      <c r="Q948" s="7" t="str">
        <f t="shared" si="150"/>
        <v/>
      </c>
      <c r="R948" s="42" t="str">
        <f>IF(AND(P948=4,H948="M",NOT(L948="Unattached")),SUMIF(O$2:O948,O948,I$2:I948),"")</f>
        <v/>
      </c>
      <c r="S948" s="7" t="str">
        <f t="shared" si="151"/>
        <v/>
      </c>
      <c r="T948" s="42" t="str">
        <f>IF(AND(P948=3,H948="F",NOT(L948="Unattached")),SUMIF(O$2:O948,O948,I$2:I948),"")</f>
        <v/>
      </c>
      <c r="U948" s="8" t="str">
        <f t="shared" si="144"/>
        <v/>
      </c>
      <c r="V948" s="8" t="str">
        <f t="shared" si="148"/>
        <v/>
      </c>
      <c r="W948" s="40" t="str">
        <f t="shared" si="145"/>
        <v xml:space="preserve"> </v>
      </c>
      <c r="X948" s="40" t="str">
        <f>IF(H948="M",IF(P948&lt;&gt;4,"",VLOOKUP(CONCATENATE(O948," ",(P948-3)),$W$2:AA948,5,0)),IF(P948&lt;&gt;3,"",VLOOKUP(CONCATENATE(O948," ",(P948-2)),$W$2:AA948,5,0)))</f>
        <v/>
      </c>
      <c r="Y948" s="40" t="str">
        <f>IF(H948="M",IF(P948&lt;&gt;4,"",VLOOKUP(CONCATENATE(O948," ",(P948-2)),$W$2:AA948,5,0)),IF(P948&lt;&gt;3,"",VLOOKUP(CONCATENATE(O948," ",(P948-1)),$W$2:AA948,5,0)))</f>
        <v/>
      </c>
      <c r="Z948" s="40" t="str">
        <f>IF(H948="M",IF(P948&lt;&gt;4,"",VLOOKUP(CONCATENATE(O948," ",(P948-1)),$W$2:AA948,5,0)),IF(P948&lt;&gt;3,"",VLOOKUP(CONCATENATE(O948," ",(P948)),$W$2:AA948,5,0)))</f>
        <v/>
      </c>
      <c r="AA948" s="40" t="str">
        <f t="shared" si="149"/>
        <v/>
      </c>
    </row>
    <row r="949" spans="1:27" x14ac:dyDescent="0.3">
      <c r="A949" s="78" t="str">
        <f t="shared" si="142"/>
        <v/>
      </c>
      <c r="B949" s="78" t="str">
        <f t="shared" si="143"/>
        <v/>
      </c>
      <c r="C949" s="1">
        <v>948</v>
      </c>
      <c r="E949" s="73"/>
      <c r="F949" t="str">
        <f>IF(D949="","",VLOOKUP(D949,ENTRANTS!$A$1:$H$1000,2,0))</f>
        <v/>
      </c>
      <c r="G949" t="str">
        <f>IF(D949="","",VLOOKUP(D949,ENTRANTS!$A$1:$H$1000,3,0))</f>
        <v/>
      </c>
      <c r="H949" s="1" t="str">
        <f>IF(D949="","",LEFT(VLOOKUP(D949,ENTRANTS!$A$1:$H$1000,5,0),1))</f>
        <v/>
      </c>
      <c r="I949" s="1" t="str">
        <f>IF(D949="","",COUNTIF($H$2:H949,H949))</f>
        <v/>
      </c>
      <c r="J949" s="1" t="str">
        <f>IF(D949="","",VLOOKUP(D949,ENTRANTS!$A$1:$H$1000,4,0))</f>
        <v/>
      </c>
      <c r="K949" s="1" t="str">
        <f>IF(D949="","",COUNTIF($J$2:J949,J949))</f>
        <v/>
      </c>
      <c r="L949" t="str">
        <f>IF(D949="","",VLOOKUP(D949,ENTRANTS!$A$1:$H$1000,6,0))</f>
        <v/>
      </c>
      <c r="M949" s="99" t="str">
        <f t="shared" si="146"/>
        <v/>
      </c>
      <c r="N949" s="38"/>
      <c r="O949" s="5" t="str">
        <f t="shared" si="147"/>
        <v/>
      </c>
      <c r="P949" s="6" t="str">
        <f>IF(D949="","",COUNTIF($O$2:O949,O949))</f>
        <v/>
      </c>
      <c r="Q949" s="7" t="str">
        <f t="shared" si="150"/>
        <v/>
      </c>
      <c r="R949" s="42" t="str">
        <f>IF(AND(P949=4,H949="M",NOT(L949="Unattached")),SUMIF(O$2:O949,O949,I$2:I949),"")</f>
        <v/>
      </c>
      <c r="S949" s="7" t="str">
        <f t="shared" si="151"/>
        <v/>
      </c>
      <c r="T949" s="42" t="str">
        <f>IF(AND(P949=3,H949="F",NOT(L949="Unattached")),SUMIF(O$2:O949,O949,I$2:I949),"")</f>
        <v/>
      </c>
      <c r="U949" s="8" t="str">
        <f t="shared" si="144"/>
        <v/>
      </c>
      <c r="V949" s="8" t="str">
        <f t="shared" si="148"/>
        <v/>
      </c>
      <c r="W949" s="40" t="str">
        <f t="shared" si="145"/>
        <v xml:space="preserve"> </v>
      </c>
      <c r="X949" s="40" t="str">
        <f>IF(H949="M",IF(P949&lt;&gt;4,"",VLOOKUP(CONCATENATE(O949," ",(P949-3)),$W$2:AA949,5,0)),IF(P949&lt;&gt;3,"",VLOOKUP(CONCATENATE(O949," ",(P949-2)),$W$2:AA949,5,0)))</f>
        <v/>
      </c>
      <c r="Y949" s="40" t="str">
        <f>IF(H949="M",IF(P949&lt;&gt;4,"",VLOOKUP(CONCATENATE(O949," ",(P949-2)),$W$2:AA949,5,0)),IF(P949&lt;&gt;3,"",VLOOKUP(CONCATENATE(O949," ",(P949-1)),$W$2:AA949,5,0)))</f>
        <v/>
      </c>
      <c r="Z949" s="40" t="str">
        <f>IF(H949="M",IF(P949&lt;&gt;4,"",VLOOKUP(CONCATENATE(O949," ",(P949-1)),$W$2:AA949,5,0)),IF(P949&lt;&gt;3,"",VLOOKUP(CONCATENATE(O949," ",(P949)),$W$2:AA949,5,0)))</f>
        <v/>
      </c>
      <c r="AA949" s="40" t="str">
        <f t="shared" si="149"/>
        <v/>
      </c>
    </row>
    <row r="950" spans="1:27" x14ac:dyDescent="0.3">
      <c r="A950" s="78" t="str">
        <f t="shared" si="142"/>
        <v/>
      </c>
      <c r="B950" s="78" t="str">
        <f t="shared" si="143"/>
        <v/>
      </c>
      <c r="C950" s="1">
        <v>949</v>
      </c>
      <c r="E950" s="73"/>
      <c r="F950" t="str">
        <f>IF(D950="","",VLOOKUP(D950,ENTRANTS!$A$1:$H$1000,2,0))</f>
        <v/>
      </c>
      <c r="G950" t="str">
        <f>IF(D950="","",VLOOKUP(D950,ENTRANTS!$A$1:$H$1000,3,0))</f>
        <v/>
      </c>
      <c r="H950" s="1" t="str">
        <f>IF(D950="","",LEFT(VLOOKUP(D950,ENTRANTS!$A$1:$H$1000,5,0),1))</f>
        <v/>
      </c>
      <c r="I950" s="1" t="str">
        <f>IF(D950="","",COUNTIF($H$2:H950,H950))</f>
        <v/>
      </c>
      <c r="J950" s="1" t="str">
        <f>IF(D950="","",VLOOKUP(D950,ENTRANTS!$A$1:$H$1000,4,0))</f>
        <v/>
      </c>
      <c r="K950" s="1" t="str">
        <f>IF(D950="","",COUNTIF($J$2:J950,J950))</f>
        <v/>
      </c>
      <c r="L950" t="str">
        <f>IF(D950="","",VLOOKUP(D950,ENTRANTS!$A$1:$H$1000,6,0))</f>
        <v/>
      </c>
      <c r="M950" s="99" t="str">
        <f t="shared" si="146"/>
        <v/>
      </c>
      <c r="N950" s="38"/>
      <c r="O950" s="5" t="str">
        <f t="shared" si="147"/>
        <v/>
      </c>
      <c r="P950" s="6" t="str">
        <f>IF(D950="","",COUNTIF($O$2:O950,O950))</f>
        <v/>
      </c>
      <c r="Q950" s="7" t="str">
        <f t="shared" si="150"/>
        <v/>
      </c>
      <c r="R950" s="42" t="str">
        <f>IF(AND(P950=4,H950="M",NOT(L950="Unattached")),SUMIF(O$2:O950,O950,I$2:I950),"")</f>
        <v/>
      </c>
      <c r="S950" s="7" t="str">
        <f t="shared" si="151"/>
        <v/>
      </c>
      <c r="T950" s="42" t="str">
        <f>IF(AND(P950=3,H950="F",NOT(L950="Unattached")),SUMIF(O$2:O950,O950,I$2:I950),"")</f>
        <v/>
      </c>
      <c r="U950" s="8" t="str">
        <f t="shared" si="144"/>
        <v/>
      </c>
      <c r="V950" s="8" t="str">
        <f t="shared" si="148"/>
        <v/>
      </c>
      <c r="W950" s="40" t="str">
        <f t="shared" si="145"/>
        <v xml:space="preserve"> </v>
      </c>
      <c r="X950" s="40" t="str">
        <f>IF(H950="M",IF(P950&lt;&gt;4,"",VLOOKUP(CONCATENATE(O950," ",(P950-3)),$W$2:AA950,5,0)),IF(P950&lt;&gt;3,"",VLOOKUP(CONCATENATE(O950," ",(P950-2)),$W$2:AA950,5,0)))</f>
        <v/>
      </c>
      <c r="Y950" s="40" t="str">
        <f>IF(H950="M",IF(P950&lt;&gt;4,"",VLOOKUP(CONCATENATE(O950," ",(P950-2)),$W$2:AA950,5,0)),IF(P950&lt;&gt;3,"",VLOOKUP(CONCATENATE(O950," ",(P950-1)),$W$2:AA950,5,0)))</f>
        <v/>
      </c>
      <c r="Z950" s="40" t="str">
        <f>IF(H950="M",IF(P950&lt;&gt;4,"",VLOOKUP(CONCATENATE(O950," ",(P950-1)),$W$2:AA950,5,0)),IF(P950&lt;&gt;3,"",VLOOKUP(CONCATENATE(O950," ",(P950)),$W$2:AA950,5,0)))</f>
        <v/>
      </c>
      <c r="AA950" s="40" t="str">
        <f t="shared" si="149"/>
        <v/>
      </c>
    </row>
    <row r="951" spans="1:27" x14ac:dyDescent="0.3">
      <c r="A951" s="78" t="str">
        <f t="shared" si="142"/>
        <v/>
      </c>
      <c r="B951" s="78" t="str">
        <f t="shared" si="143"/>
        <v/>
      </c>
      <c r="C951" s="1">
        <v>950</v>
      </c>
      <c r="E951" s="73"/>
      <c r="F951" t="str">
        <f>IF(D951="","",VLOOKUP(D951,ENTRANTS!$A$1:$H$1000,2,0))</f>
        <v/>
      </c>
      <c r="G951" t="str">
        <f>IF(D951="","",VLOOKUP(D951,ENTRANTS!$A$1:$H$1000,3,0))</f>
        <v/>
      </c>
      <c r="H951" s="1" t="str">
        <f>IF(D951="","",LEFT(VLOOKUP(D951,ENTRANTS!$A$1:$H$1000,5,0),1))</f>
        <v/>
      </c>
      <c r="I951" s="1" t="str">
        <f>IF(D951="","",COUNTIF($H$2:H951,H951))</f>
        <v/>
      </c>
      <c r="J951" s="1" t="str">
        <f>IF(D951="","",VLOOKUP(D951,ENTRANTS!$A$1:$H$1000,4,0))</f>
        <v/>
      </c>
      <c r="K951" s="1" t="str">
        <f>IF(D951="","",COUNTIF($J$2:J951,J951))</f>
        <v/>
      </c>
      <c r="L951" t="str">
        <f>IF(D951="","",VLOOKUP(D951,ENTRANTS!$A$1:$H$1000,6,0))</f>
        <v/>
      </c>
      <c r="M951" s="99" t="str">
        <f t="shared" si="146"/>
        <v/>
      </c>
      <c r="N951" s="38"/>
      <c r="O951" s="5" t="str">
        <f t="shared" si="147"/>
        <v/>
      </c>
      <c r="P951" s="6" t="str">
        <f>IF(D951="","",COUNTIF($O$2:O951,O951))</f>
        <v/>
      </c>
      <c r="Q951" s="7" t="str">
        <f t="shared" si="150"/>
        <v/>
      </c>
      <c r="R951" s="42" t="str">
        <f>IF(AND(P951=4,H951="M",NOT(L951="Unattached")),SUMIF(O$2:O951,O951,I$2:I951),"")</f>
        <v/>
      </c>
      <c r="S951" s="7" t="str">
        <f t="shared" si="151"/>
        <v/>
      </c>
      <c r="T951" s="42" t="str">
        <f>IF(AND(P951=3,H951="F",NOT(L951="Unattached")),SUMIF(O$2:O951,O951,I$2:I951),"")</f>
        <v/>
      </c>
      <c r="U951" s="8" t="str">
        <f t="shared" si="144"/>
        <v/>
      </c>
      <c r="V951" s="8" t="str">
        <f t="shared" si="148"/>
        <v/>
      </c>
      <c r="W951" s="40" t="str">
        <f t="shared" si="145"/>
        <v xml:space="preserve"> </v>
      </c>
      <c r="X951" s="40" t="str">
        <f>IF(H951="M",IF(P951&lt;&gt;4,"",VLOOKUP(CONCATENATE(O951," ",(P951-3)),$W$2:AA951,5,0)),IF(P951&lt;&gt;3,"",VLOOKUP(CONCATENATE(O951," ",(P951-2)),$W$2:AA951,5,0)))</f>
        <v/>
      </c>
      <c r="Y951" s="40" t="str">
        <f>IF(H951="M",IF(P951&lt;&gt;4,"",VLOOKUP(CONCATENATE(O951," ",(P951-2)),$W$2:AA951,5,0)),IF(P951&lt;&gt;3,"",VLOOKUP(CONCATENATE(O951," ",(P951-1)),$W$2:AA951,5,0)))</f>
        <v/>
      </c>
      <c r="Z951" s="40" t="str">
        <f>IF(H951="M",IF(P951&lt;&gt;4,"",VLOOKUP(CONCATENATE(O951," ",(P951-1)),$W$2:AA951,5,0)),IF(P951&lt;&gt;3,"",VLOOKUP(CONCATENATE(O951," ",(P951)),$W$2:AA951,5,0)))</f>
        <v/>
      </c>
      <c r="AA951" s="40" t="str">
        <f t="shared" si="149"/>
        <v/>
      </c>
    </row>
    <row r="952" spans="1:27" x14ac:dyDescent="0.3">
      <c r="A952" s="78" t="str">
        <f t="shared" si="142"/>
        <v/>
      </c>
      <c r="B952" s="78" t="str">
        <f t="shared" si="143"/>
        <v/>
      </c>
      <c r="C952" s="1">
        <v>951</v>
      </c>
      <c r="E952" s="73"/>
      <c r="F952" t="str">
        <f>IF(D952="","",VLOOKUP(D952,ENTRANTS!$A$1:$H$1000,2,0))</f>
        <v/>
      </c>
      <c r="G952" t="str">
        <f>IF(D952="","",VLOOKUP(D952,ENTRANTS!$A$1:$H$1000,3,0))</f>
        <v/>
      </c>
      <c r="H952" s="1" t="str">
        <f>IF(D952="","",LEFT(VLOOKUP(D952,ENTRANTS!$A$1:$H$1000,5,0),1))</f>
        <v/>
      </c>
      <c r="I952" s="1" t="str">
        <f>IF(D952="","",COUNTIF($H$2:H952,H952))</f>
        <v/>
      </c>
      <c r="J952" s="1" t="str">
        <f>IF(D952="","",VLOOKUP(D952,ENTRANTS!$A$1:$H$1000,4,0))</f>
        <v/>
      </c>
      <c r="K952" s="1" t="str">
        <f>IF(D952="","",COUNTIF($J$2:J952,J952))</f>
        <v/>
      </c>
      <c r="L952" t="str">
        <f>IF(D952="","",VLOOKUP(D952,ENTRANTS!$A$1:$H$1000,6,0))</f>
        <v/>
      </c>
      <c r="M952" s="99" t="str">
        <f t="shared" si="146"/>
        <v/>
      </c>
      <c r="N952" s="38"/>
      <c r="O952" s="5" t="str">
        <f t="shared" si="147"/>
        <v/>
      </c>
      <c r="P952" s="6" t="str">
        <f>IF(D952="","",COUNTIF($O$2:O952,O952))</f>
        <v/>
      </c>
      <c r="Q952" s="7" t="str">
        <f t="shared" si="150"/>
        <v/>
      </c>
      <c r="R952" s="42" t="str">
        <f>IF(AND(P952=4,H952="M",NOT(L952="Unattached")),SUMIF(O$2:O952,O952,I$2:I952),"")</f>
        <v/>
      </c>
      <c r="S952" s="7" t="str">
        <f t="shared" si="151"/>
        <v/>
      </c>
      <c r="T952" s="42" t="str">
        <f>IF(AND(P952=3,H952="F",NOT(L952="Unattached")),SUMIF(O$2:O952,O952,I$2:I952),"")</f>
        <v/>
      </c>
      <c r="U952" s="8" t="str">
        <f t="shared" si="144"/>
        <v/>
      </c>
      <c r="V952" s="8" t="str">
        <f t="shared" si="148"/>
        <v/>
      </c>
      <c r="W952" s="40" t="str">
        <f t="shared" si="145"/>
        <v xml:space="preserve"> </v>
      </c>
      <c r="X952" s="40" t="str">
        <f>IF(H952="M",IF(P952&lt;&gt;4,"",VLOOKUP(CONCATENATE(O952," ",(P952-3)),$W$2:AA952,5,0)),IF(P952&lt;&gt;3,"",VLOOKUP(CONCATENATE(O952," ",(P952-2)),$W$2:AA952,5,0)))</f>
        <v/>
      </c>
      <c r="Y952" s="40" t="str">
        <f>IF(H952="M",IF(P952&lt;&gt;4,"",VLOOKUP(CONCATENATE(O952," ",(P952-2)),$W$2:AA952,5,0)),IF(P952&lt;&gt;3,"",VLOOKUP(CONCATENATE(O952," ",(P952-1)),$W$2:AA952,5,0)))</f>
        <v/>
      </c>
      <c r="Z952" s="40" t="str">
        <f>IF(H952="M",IF(P952&lt;&gt;4,"",VLOOKUP(CONCATENATE(O952," ",(P952-1)),$W$2:AA952,5,0)),IF(P952&lt;&gt;3,"",VLOOKUP(CONCATENATE(O952," ",(P952)),$W$2:AA952,5,0)))</f>
        <v/>
      </c>
      <c r="AA952" s="40" t="str">
        <f t="shared" si="149"/>
        <v/>
      </c>
    </row>
    <row r="953" spans="1:27" x14ac:dyDescent="0.3">
      <c r="A953" s="78" t="str">
        <f t="shared" si="142"/>
        <v/>
      </c>
      <c r="B953" s="78" t="str">
        <f t="shared" si="143"/>
        <v/>
      </c>
      <c r="C953" s="1">
        <v>952</v>
      </c>
      <c r="E953" s="73"/>
      <c r="F953" t="str">
        <f>IF(D953="","",VLOOKUP(D953,ENTRANTS!$A$1:$H$1000,2,0))</f>
        <v/>
      </c>
      <c r="G953" t="str">
        <f>IF(D953="","",VLOOKUP(D953,ENTRANTS!$A$1:$H$1000,3,0))</f>
        <v/>
      </c>
      <c r="H953" s="1" t="str">
        <f>IF(D953="","",LEFT(VLOOKUP(D953,ENTRANTS!$A$1:$H$1000,5,0),1))</f>
        <v/>
      </c>
      <c r="I953" s="1" t="str">
        <f>IF(D953="","",COUNTIF($H$2:H953,H953))</f>
        <v/>
      </c>
      <c r="J953" s="1" t="str">
        <f>IF(D953="","",VLOOKUP(D953,ENTRANTS!$A$1:$H$1000,4,0))</f>
        <v/>
      </c>
      <c r="K953" s="1" t="str">
        <f>IF(D953="","",COUNTIF($J$2:J953,J953))</f>
        <v/>
      </c>
      <c r="L953" t="str">
        <f>IF(D953="","",VLOOKUP(D953,ENTRANTS!$A$1:$H$1000,6,0))</f>
        <v/>
      </c>
      <c r="M953" s="99" t="str">
        <f t="shared" si="146"/>
        <v/>
      </c>
      <c r="N953" s="38"/>
      <c r="O953" s="5" t="str">
        <f t="shared" si="147"/>
        <v/>
      </c>
      <c r="P953" s="6" t="str">
        <f>IF(D953="","",COUNTIF($O$2:O953,O953))</f>
        <v/>
      </c>
      <c r="Q953" s="7" t="str">
        <f t="shared" si="150"/>
        <v/>
      </c>
      <c r="R953" s="42" t="str">
        <f>IF(AND(P953=4,H953="M",NOT(L953="Unattached")),SUMIF(O$2:O953,O953,I$2:I953),"")</f>
        <v/>
      </c>
      <c r="S953" s="7" t="str">
        <f t="shared" si="151"/>
        <v/>
      </c>
      <c r="T953" s="42" t="str">
        <f>IF(AND(P953=3,H953="F",NOT(L953="Unattached")),SUMIF(O$2:O953,O953,I$2:I953),"")</f>
        <v/>
      </c>
      <c r="U953" s="8" t="str">
        <f t="shared" si="144"/>
        <v/>
      </c>
      <c r="V953" s="8" t="str">
        <f t="shared" si="148"/>
        <v/>
      </c>
      <c r="W953" s="40" t="str">
        <f t="shared" si="145"/>
        <v xml:space="preserve"> </v>
      </c>
      <c r="X953" s="40" t="str">
        <f>IF(H953="M",IF(P953&lt;&gt;4,"",VLOOKUP(CONCATENATE(O953," ",(P953-3)),$W$2:AA953,5,0)),IF(P953&lt;&gt;3,"",VLOOKUP(CONCATENATE(O953," ",(P953-2)),$W$2:AA953,5,0)))</f>
        <v/>
      </c>
      <c r="Y953" s="40" t="str">
        <f>IF(H953="M",IF(P953&lt;&gt;4,"",VLOOKUP(CONCATENATE(O953," ",(P953-2)),$W$2:AA953,5,0)),IF(P953&lt;&gt;3,"",VLOOKUP(CONCATENATE(O953," ",(P953-1)),$W$2:AA953,5,0)))</f>
        <v/>
      </c>
      <c r="Z953" s="40" t="str">
        <f>IF(H953="M",IF(P953&lt;&gt;4,"",VLOOKUP(CONCATENATE(O953," ",(P953-1)),$W$2:AA953,5,0)),IF(P953&lt;&gt;3,"",VLOOKUP(CONCATENATE(O953," ",(P953)),$W$2:AA953,5,0)))</f>
        <v/>
      </c>
      <c r="AA953" s="40" t="str">
        <f t="shared" si="149"/>
        <v/>
      </c>
    </row>
    <row r="954" spans="1:27" x14ac:dyDescent="0.3">
      <c r="A954" s="78" t="str">
        <f t="shared" si="142"/>
        <v/>
      </c>
      <c r="B954" s="78" t="str">
        <f t="shared" si="143"/>
        <v/>
      </c>
      <c r="C954" s="1">
        <v>953</v>
      </c>
      <c r="E954" s="73"/>
      <c r="F954" t="str">
        <f>IF(D954="","",VLOOKUP(D954,ENTRANTS!$A$1:$H$1000,2,0))</f>
        <v/>
      </c>
      <c r="G954" t="str">
        <f>IF(D954="","",VLOOKUP(D954,ENTRANTS!$A$1:$H$1000,3,0))</f>
        <v/>
      </c>
      <c r="H954" s="1" t="str">
        <f>IF(D954="","",LEFT(VLOOKUP(D954,ENTRANTS!$A$1:$H$1000,5,0),1))</f>
        <v/>
      </c>
      <c r="I954" s="1" t="str">
        <f>IF(D954="","",COUNTIF($H$2:H954,H954))</f>
        <v/>
      </c>
      <c r="J954" s="1" t="str">
        <f>IF(D954="","",VLOOKUP(D954,ENTRANTS!$A$1:$H$1000,4,0))</f>
        <v/>
      </c>
      <c r="K954" s="1" t="str">
        <f>IF(D954="","",COUNTIF($J$2:J954,J954))</f>
        <v/>
      </c>
      <c r="L954" t="str">
        <f>IF(D954="","",VLOOKUP(D954,ENTRANTS!$A$1:$H$1000,6,0))</f>
        <v/>
      </c>
      <c r="M954" s="99" t="str">
        <f t="shared" si="146"/>
        <v/>
      </c>
      <c r="N954" s="38"/>
      <c r="O954" s="5" t="str">
        <f t="shared" si="147"/>
        <v/>
      </c>
      <c r="P954" s="6" t="str">
        <f>IF(D954="","",COUNTIF($O$2:O954,O954))</f>
        <v/>
      </c>
      <c r="Q954" s="7" t="str">
        <f t="shared" si="150"/>
        <v/>
      </c>
      <c r="R954" s="42" t="str">
        <f>IF(AND(P954=4,H954="M",NOT(L954="Unattached")),SUMIF(O$2:O954,O954,I$2:I954),"")</f>
        <v/>
      </c>
      <c r="S954" s="7" t="str">
        <f t="shared" si="151"/>
        <v/>
      </c>
      <c r="T954" s="42" t="str">
        <f>IF(AND(P954=3,H954="F",NOT(L954="Unattached")),SUMIF(O$2:O954,O954,I$2:I954),"")</f>
        <v/>
      </c>
      <c r="U954" s="8" t="str">
        <f t="shared" si="144"/>
        <v/>
      </c>
      <c r="V954" s="8" t="str">
        <f t="shared" si="148"/>
        <v/>
      </c>
      <c r="W954" s="40" t="str">
        <f t="shared" si="145"/>
        <v xml:space="preserve"> </v>
      </c>
      <c r="X954" s="40" t="str">
        <f>IF(H954="M",IF(P954&lt;&gt;4,"",VLOOKUP(CONCATENATE(O954," ",(P954-3)),$W$2:AA954,5,0)),IF(P954&lt;&gt;3,"",VLOOKUP(CONCATENATE(O954," ",(P954-2)),$W$2:AA954,5,0)))</f>
        <v/>
      </c>
      <c r="Y954" s="40" t="str">
        <f>IF(H954="M",IF(P954&lt;&gt;4,"",VLOOKUP(CONCATENATE(O954," ",(P954-2)),$W$2:AA954,5,0)),IF(P954&lt;&gt;3,"",VLOOKUP(CONCATENATE(O954," ",(P954-1)),$W$2:AA954,5,0)))</f>
        <v/>
      </c>
      <c r="Z954" s="40" t="str">
        <f>IF(H954="M",IF(P954&lt;&gt;4,"",VLOOKUP(CONCATENATE(O954," ",(P954-1)),$W$2:AA954,5,0)),IF(P954&lt;&gt;3,"",VLOOKUP(CONCATENATE(O954," ",(P954)),$W$2:AA954,5,0)))</f>
        <v/>
      </c>
      <c r="AA954" s="40" t="str">
        <f t="shared" si="149"/>
        <v/>
      </c>
    </row>
    <row r="955" spans="1:27" x14ac:dyDescent="0.3">
      <c r="A955" s="78" t="str">
        <f t="shared" si="142"/>
        <v/>
      </c>
      <c r="B955" s="78" t="str">
        <f t="shared" si="143"/>
        <v/>
      </c>
      <c r="C955" s="1">
        <v>954</v>
      </c>
      <c r="E955" s="73"/>
      <c r="F955" t="str">
        <f>IF(D955="","",VLOOKUP(D955,ENTRANTS!$A$1:$H$1000,2,0))</f>
        <v/>
      </c>
      <c r="G955" t="str">
        <f>IF(D955="","",VLOOKUP(D955,ENTRANTS!$A$1:$H$1000,3,0))</f>
        <v/>
      </c>
      <c r="H955" s="1" t="str">
        <f>IF(D955="","",LEFT(VLOOKUP(D955,ENTRANTS!$A$1:$H$1000,5,0),1))</f>
        <v/>
      </c>
      <c r="I955" s="1" t="str">
        <f>IF(D955="","",COUNTIF($H$2:H955,H955))</f>
        <v/>
      </c>
      <c r="J955" s="1" t="str">
        <f>IF(D955="","",VLOOKUP(D955,ENTRANTS!$A$1:$H$1000,4,0))</f>
        <v/>
      </c>
      <c r="K955" s="1" t="str">
        <f>IF(D955="","",COUNTIF($J$2:J955,J955))</f>
        <v/>
      </c>
      <c r="L955" t="str">
        <f>IF(D955="","",VLOOKUP(D955,ENTRANTS!$A$1:$H$1000,6,0))</f>
        <v/>
      </c>
      <c r="M955" s="99" t="str">
        <f t="shared" si="146"/>
        <v/>
      </c>
      <c r="N955" s="38"/>
      <c r="O955" s="5" t="str">
        <f t="shared" si="147"/>
        <v/>
      </c>
      <c r="P955" s="6" t="str">
        <f>IF(D955="","",COUNTIF($O$2:O955,O955))</f>
        <v/>
      </c>
      <c r="Q955" s="7" t="str">
        <f t="shared" si="150"/>
        <v/>
      </c>
      <c r="R955" s="42" t="str">
        <f>IF(AND(P955=4,H955="M",NOT(L955="Unattached")),SUMIF(O$2:O955,O955,I$2:I955),"")</f>
        <v/>
      </c>
      <c r="S955" s="7" t="str">
        <f t="shared" si="151"/>
        <v/>
      </c>
      <c r="T955" s="42" t="str">
        <f>IF(AND(P955=3,H955="F",NOT(L955="Unattached")),SUMIF(O$2:O955,O955,I$2:I955),"")</f>
        <v/>
      </c>
      <c r="U955" s="8" t="str">
        <f t="shared" si="144"/>
        <v/>
      </c>
      <c r="V955" s="8" t="str">
        <f t="shared" si="148"/>
        <v/>
      </c>
      <c r="W955" s="40" t="str">
        <f t="shared" si="145"/>
        <v xml:space="preserve"> </v>
      </c>
      <c r="X955" s="40" t="str">
        <f>IF(H955="M",IF(P955&lt;&gt;4,"",VLOOKUP(CONCATENATE(O955," ",(P955-3)),$W$2:AA955,5,0)),IF(P955&lt;&gt;3,"",VLOOKUP(CONCATENATE(O955," ",(P955-2)),$W$2:AA955,5,0)))</f>
        <v/>
      </c>
      <c r="Y955" s="40" t="str">
        <f>IF(H955="M",IF(P955&lt;&gt;4,"",VLOOKUP(CONCATENATE(O955," ",(P955-2)),$W$2:AA955,5,0)),IF(P955&lt;&gt;3,"",VLOOKUP(CONCATENATE(O955," ",(P955-1)),$W$2:AA955,5,0)))</f>
        <v/>
      </c>
      <c r="Z955" s="40" t="str">
        <f>IF(H955="M",IF(P955&lt;&gt;4,"",VLOOKUP(CONCATENATE(O955," ",(P955-1)),$W$2:AA955,5,0)),IF(P955&lt;&gt;3,"",VLOOKUP(CONCATENATE(O955," ",(P955)),$W$2:AA955,5,0)))</f>
        <v/>
      </c>
      <c r="AA955" s="40" t="str">
        <f t="shared" si="149"/>
        <v/>
      </c>
    </row>
    <row r="956" spans="1:27" x14ac:dyDescent="0.3">
      <c r="A956" s="78" t="str">
        <f t="shared" si="142"/>
        <v/>
      </c>
      <c r="B956" s="78" t="str">
        <f t="shared" si="143"/>
        <v/>
      </c>
      <c r="C956" s="1">
        <v>955</v>
      </c>
      <c r="E956" s="73"/>
      <c r="F956" t="str">
        <f>IF(D956="","",VLOOKUP(D956,ENTRANTS!$A$1:$H$1000,2,0))</f>
        <v/>
      </c>
      <c r="G956" t="str">
        <f>IF(D956="","",VLOOKUP(D956,ENTRANTS!$A$1:$H$1000,3,0))</f>
        <v/>
      </c>
      <c r="H956" s="1" t="str">
        <f>IF(D956="","",LEFT(VLOOKUP(D956,ENTRANTS!$A$1:$H$1000,5,0),1))</f>
        <v/>
      </c>
      <c r="I956" s="1" t="str">
        <f>IF(D956="","",COUNTIF($H$2:H956,H956))</f>
        <v/>
      </c>
      <c r="J956" s="1" t="str">
        <f>IF(D956="","",VLOOKUP(D956,ENTRANTS!$A$1:$H$1000,4,0))</f>
        <v/>
      </c>
      <c r="K956" s="1" t="str">
        <f>IF(D956="","",COUNTIF($J$2:J956,J956))</f>
        <v/>
      </c>
      <c r="L956" t="str">
        <f>IF(D956="","",VLOOKUP(D956,ENTRANTS!$A$1:$H$1000,6,0))</f>
        <v/>
      </c>
      <c r="M956" s="99" t="str">
        <f t="shared" si="146"/>
        <v/>
      </c>
      <c r="N956" s="38"/>
      <c r="O956" s="5" t="str">
        <f t="shared" si="147"/>
        <v/>
      </c>
      <c r="P956" s="6" t="str">
        <f>IF(D956="","",COUNTIF($O$2:O956,O956))</f>
        <v/>
      </c>
      <c r="Q956" s="7" t="str">
        <f t="shared" si="150"/>
        <v/>
      </c>
      <c r="R956" s="42" t="str">
        <f>IF(AND(P956=4,H956="M",NOT(L956="Unattached")),SUMIF(O$2:O956,O956,I$2:I956),"")</f>
        <v/>
      </c>
      <c r="S956" s="7" t="str">
        <f t="shared" si="151"/>
        <v/>
      </c>
      <c r="T956" s="42" t="str">
        <f>IF(AND(P956=3,H956="F",NOT(L956="Unattached")),SUMIF(O$2:O956,O956,I$2:I956),"")</f>
        <v/>
      </c>
      <c r="U956" s="8" t="str">
        <f t="shared" si="144"/>
        <v/>
      </c>
      <c r="V956" s="8" t="str">
        <f t="shared" si="148"/>
        <v/>
      </c>
      <c r="W956" s="40" t="str">
        <f t="shared" si="145"/>
        <v xml:space="preserve"> </v>
      </c>
      <c r="X956" s="40" t="str">
        <f>IF(H956="M",IF(P956&lt;&gt;4,"",VLOOKUP(CONCATENATE(O956," ",(P956-3)),$W$2:AA956,5,0)),IF(P956&lt;&gt;3,"",VLOOKUP(CONCATENATE(O956," ",(P956-2)),$W$2:AA956,5,0)))</f>
        <v/>
      </c>
      <c r="Y956" s="40" t="str">
        <f>IF(H956="M",IF(P956&lt;&gt;4,"",VLOOKUP(CONCATENATE(O956," ",(P956-2)),$W$2:AA956,5,0)),IF(P956&lt;&gt;3,"",VLOOKUP(CONCATENATE(O956," ",(P956-1)),$W$2:AA956,5,0)))</f>
        <v/>
      </c>
      <c r="Z956" s="40" t="str">
        <f>IF(H956="M",IF(P956&lt;&gt;4,"",VLOOKUP(CONCATENATE(O956," ",(P956-1)),$W$2:AA956,5,0)),IF(P956&lt;&gt;3,"",VLOOKUP(CONCATENATE(O956," ",(P956)),$W$2:AA956,5,0)))</f>
        <v/>
      </c>
      <c r="AA956" s="40" t="str">
        <f t="shared" si="149"/>
        <v/>
      </c>
    </row>
    <row r="957" spans="1:27" x14ac:dyDescent="0.3">
      <c r="A957" s="78" t="str">
        <f t="shared" si="142"/>
        <v/>
      </c>
      <c r="B957" s="78" t="str">
        <f t="shared" si="143"/>
        <v/>
      </c>
      <c r="C957" s="1">
        <v>956</v>
      </c>
      <c r="E957" s="73"/>
      <c r="F957" t="str">
        <f>IF(D957="","",VLOOKUP(D957,ENTRANTS!$A$1:$H$1000,2,0))</f>
        <v/>
      </c>
      <c r="G957" t="str">
        <f>IF(D957="","",VLOOKUP(D957,ENTRANTS!$A$1:$H$1000,3,0))</f>
        <v/>
      </c>
      <c r="H957" s="1" t="str">
        <f>IF(D957="","",LEFT(VLOOKUP(D957,ENTRANTS!$A$1:$H$1000,5,0),1))</f>
        <v/>
      </c>
      <c r="I957" s="1" t="str">
        <f>IF(D957="","",COUNTIF($H$2:H957,H957))</f>
        <v/>
      </c>
      <c r="J957" s="1" t="str">
        <f>IF(D957="","",VLOOKUP(D957,ENTRANTS!$A$1:$H$1000,4,0))</f>
        <v/>
      </c>
      <c r="K957" s="1" t="str">
        <f>IF(D957="","",COUNTIF($J$2:J957,J957))</f>
        <v/>
      </c>
      <c r="L957" t="str">
        <f>IF(D957="","",VLOOKUP(D957,ENTRANTS!$A$1:$H$1000,6,0))</f>
        <v/>
      </c>
      <c r="M957" s="99" t="str">
        <f t="shared" si="146"/>
        <v/>
      </c>
      <c r="N957" s="38"/>
      <c r="O957" s="5" t="str">
        <f t="shared" si="147"/>
        <v/>
      </c>
      <c r="P957" s="6" t="str">
        <f>IF(D957="","",COUNTIF($O$2:O957,O957))</f>
        <v/>
      </c>
      <c r="Q957" s="7" t="str">
        <f t="shared" si="150"/>
        <v/>
      </c>
      <c r="R957" s="42" t="str">
        <f>IF(AND(P957=4,H957="M",NOT(L957="Unattached")),SUMIF(O$2:O957,O957,I$2:I957),"")</f>
        <v/>
      </c>
      <c r="S957" s="7" t="str">
        <f t="shared" si="151"/>
        <v/>
      </c>
      <c r="T957" s="42" t="str">
        <f>IF(AND(P957=3,H957="F",NOT(L957="Unattached")),SUMIF(O$2:O957,O957,I$2:I957),"")</f>
        <v/>
      </c>
      <c r="U957" s="8" t="str">
        <f t="shared" si="144"/>
        <v/>
      </c>
      <c r="V957" s="8" t="str">
        <f t="shared" si="148"/>
        <v/>
      </c>
      <c r="W957" s="40" t="str">
        <f t="shared" si="145"/>
        <v xml:space="preserve"> </v>
      </c>
      <c r="X957" s="40" t="str">
        <f>IF(H957="M",IF(P957&lt;&gt;4,"",VLOOKUP(CONCATENATE(O957," ",(P957-3)),$W$2:AA957,5,0)),IF(P957&lt;&gt;3,"",VLOOKUP(CONCATENATE(O957," ",(P957-2)),$W$2:AA957,5,0)))</f>
        <v/>
      </c>
      <c r="Y957" s="40" t="str">
        <f>IF(H957="M",IF(P957&lt;&gt;4,"",VLOOKUP(CONCATENATE(O957," ",(P957-2)),$W$2:AA957,5,0)),IF(P957&lt;&gt;3,"",VLOOKUP(CONCATENATE(O957," ",(P957-1)),$W$2:AA957,5,0)))</f>
        <v/>
      </c>
      <c r="Z957" s="40" t="str">
        <f>IF(H957="M",IF(P957&lt;&gt;4,"",VLOOKUP(CONCATENATE(O957," ",(P957-1)),$W$2:AA957,5,0)),IF(P957&lt;&gt;3,"",VLOOKUP(CONCATENATE(O957," ",(P957)),$W$2:AA957,5,0)))</f>
        <v/>
      </c>
      <c r="AA957" s="40" t="str">
        <f t="shared" si="149"/>
        <v/>
      </c>
    </row>
    <row r="958" spans="1:27" x14ac:dyDescent="0.3">
      <c r="A958" s="78" t="str">
        <f t="shared" si="142"/>
        <v/>
      </c>
      <c r="B958" s="78" t="str">
        <f t="shared" si="143"/>
        <v/>
      </c>
      <c r="C958" s="1">
        <v>957</v>
      </c>
      <c r="E958" s="73"/>
      <c r="F958" t="str">
        <f>IF(D958="","",VLOOKUP(D958,ENTRANTS!$A$1:$H$1000,2,0))</f>
        <v/>
      </c>
      <c r="G958" t="str">
        <f>IF(D958="","",VLOOKUP(D958,ENTRANTS!$A$1:$H$1000,3,0))</f>
        <v/>
      </c>
      <c r="H958" s="1" t="str">
        <f>IF(D958="","",LEFT(VLOOKUP(D958,ENTRANTS!$A$1:$H$1000,5,0),1))</f>
        <v/>
      </c>
      <c r="I958" s="1" t="str">
        <f>IF(D958="","",COUNTIF($H$2:H958,H958))</f>
        <v/>
      </c>
      <c r="J958" s="1" t="str">
        <f>IF(D958="","",VLOOKUP(D958,ENTRANTS!$A$1:$H$1000,4,0))</f>
        <v/>
      </c>
      <c r="K958" s="1" t="str">
        <f>IF(D958="","",COUNTIF($J$2:J958,J958))</f>
        <v/>
      </c>
      <c r="L958" t="str">
        <f>IF(D958="","",VLOOKUP(D958,ENTRANTS!$A$1:$H$1000,6,0))</f>
        <v/>
      </c>
      <c r="M958" s="99" t="str">
        <f t="shared" si="146"/>
        <v/>
      </c>
      <c r="N958" s="38"/>
      <c r="O958" s="5" t="str">
        <f t="shared" si="147"/>
        <v/>
      </c>
      <c r="P958" s="6" t="str">
        <f>IF(D958="","",COUNTIF($O$2:O958,O958))</f>
        <v/>
      </c>
      <c r="Q958" s="7" t="str">
        <f t="shared" si="150"/>
        <v/>
      </c>
      <c r="R958" s="42" t="str">
        <f>IF(AND(P958=4,H958="M",NOT(L958="Unattached")),SUMIF(O$2:O958,O958,I$2:I958),"")</f>
        <v/>
      </c>
      <c r="S958" s="7" t="str">
        <f t="shared" si="151"/>
        <v/>
      </c>
      <c r="T958" s="42" t="str">
        <f>IF(AND(P958=3,H958="F",NOT(L958="Unattached")),SUMIF(O$2:O958,O958,I$2:I958),"")</f>
        <v/>
      </c>
      <c r="U958" s="8" t="str">
        <f t="shared" si="144"/>
        <v/>
      </c>
      <c r="V958" s="8" t="str">
        <f t="shared" si="148"/>
        <v/>
      </c>
      <c r="W958" s="40" t="str">
        <f t="shared" si="145"/>
        <v xml:space="preserve"> </v>
      </c>
      <c r="X958" s="40" t="str">
        <f>IF(H958="M",IF(P958&lt;&gt;4,"",VLOOKUP(CONCATENATE(O958," ",(P958-3)),$W$2:AA958,5,0)),IF(P958&lt;&gt;3,"",VLOOKUP(CONCATENATE(O958," ",(P958-2)),$W$2:AA958,5,0)))</f>
        <v/>
      </c>
      <c r="Y958" s="40" t="str">
        <f>IF(H958="M",IF(P958&lt;&gt;4,"",VLOOKUP(CONCATENATE(O958," ",(P958-2)),$W$2:AA958,5,0)),IF(P958&lt;&gt;3,"",VLOOKUP(CONCATENATE(O958," ",(P958-1)),$W$2:AA958,5,0)))</f>
        <v/>
      </c>
      <c r="Z958" s="40" t="str">
        <f>IF(H958="M",IF(P958&lt;&gt;4,"",VLOOKUP(CONCATENATE(O958," ",(P958-1)),$W$2:AA958,5,0)),IF(P958&lt;&gt;3,"",VLOOKUP(CONCATENATE(O958," ",(P958)),$W$2:AA958,5,0)))</f>
        <v/>
      </c>
      <c r="AA958" s="40" t="str">
        <f t="shared" si="149"/>
        <v/>
      </c>
    </row>
    <row r="959" spans="1:27" x14ac:dyDescent="0.3">
      <c r="A959" s="78" t="str">
        <f t="shared" si="142"/>
        <v/>
      </c>
      <c r="B959" s="78" t="str">
        <f t="shared" si="143"/>
        <v/>
      </c>
      <c r="C959" s="1">
        <v>958</v>
      </c>
      <c r="E959" s="73"/>
      <c r="F959" t="str">
        <f>IF(D959="","",VLOOKUP(D959,ENTRANTS!$A$1:$H$1000,2,0))</f>
        <v/>
      </c>
      <c r="G959" t="str">
        <f>IF(D959="","",VLOOKUP(D959,ENTRANTS!$A$1:$H$1000,3,0))</f>
        <v/>
      </c>
      <c r="H959" s="1" t="str">
        <f>IF(D959="","",LEFT(VLOOKUP(D959,ENTRANTS!$A$1:$H$1000,5,0),1))</f>
        <v/>
      </c>
      <c r="I959" s="1" t="str">
        <f>IF(D959="","",COUNTIF($H$2:H959,H959))</f>
        <v/>
      </c>
      <c r="J959" s="1" t="str">
        <f>IF(D959="","",VLOOKUP(D959,ENTRANTS!$A$1:$H$1000,4,0))</f>
        <v/>
      </c>
      <c r="K959" s="1" t="str">
        <f>IF(D959="","",COUNTIF($J$2:J959,J959))</f>
        <v/>
      </c>
      <c r="L959" t="str">
        <f>IF(D959="","",VLOOKUP(D959,ENTRANTS!$A$1:$H$1000,6,0))</f>
        <v/>
      </c>
      <c r="M959" s="99" t="str">
        <f t="shared" si="146"/>
        <v/>
      </c>
      <c r="N959" s="38"/>
      <c r="O959" s="5" t="str">
        <f t="shared" si="147"/>
        <v/>
      </c>
      <c r="P959" s="6" t="str">
        <f>IF(D959="","",COUNTIF($O$2:O959,O959))</f>
        <v/>
      </c>
      <c r="Q959" s="7" t="str">
        <f t="shared" si="150"/>
        <v/>
      </c>
      <c r="R959" s="42" t="str">
        <f>IF(AND(P959=4,H959="M",NOT(L959="Unattached")),SUMIF(O$2:O959,O959,I$2:I959),"")</f>
        <v/>
      </c>
      <c r="S959" s="7" t="str">
        <f t="shared" si="151"/>
        <v/>
      </c>
      <c r="T959" s="42" t="str">
        <f>IF(AND(P959=3,H959="F",NOT(L959="Unattached")),SUMIF(O$2:O959,O959,I$2:I959),"")</f>
        <v/>
      </c>
      <c r="U959" s="8" t="str">
        <f t="shared" si="144"/>
        <v/>
      </c>
      <c r="V959" s="8" t="str">
        <f t="shared" si="148"/>
        <v/>
      </c>
      <c r="W959" s="40" t="str">
        <f t="shared" si="145"/>
        <v xml:space="preserve"> </v>
      </c>
      <c r="X959" s="40" t="str">
        <f>IF(H959="M",IF(P959&lt;&gt;4,"",VLOOKUP(CONCATENATE(O959," ",(P959-3)),$W$2:AA959,5,0)),IF(P959&lt;&gt;3,"",VLOOKUP(CONCATENATE(O959," ",(P959-2)),$W$2:AA959,5,0)))</f>
        <v/>
      </c>
      <c r="Y959" s="40" t="str">
        <f>IF(H959="M",IF(P959&lt;&gt;4,"",VLOOKUP(CONCATENATE(O959," ",(P959-2)),$W$2:AA959,5,0)),IF(P959&lt;&gt;3,"",VLOOKUP(CONCATENATE(O959," ",(P959-1)),$W$2:AA959,5,0)))</f>
        <v/>
      </c>
      <c r="Z959" s="40" t="str">
        <f>IF(H959="M",IF(P959&lt;&gt;4,"",VLOOKUP(CONCATENATE(O959," ",(P959-1)),$W$2:AA959,5,0)),IF(P959&lt;&gt;3,"",VLOOKUP(CONCATENATE(O959," ",(P959)),$W$2:AA959,5,0)))</f>
        <v/>
      </c>
      <c r="AA959" s="40" t="str">
        <f t="shared" si="149"/>
        <v/>
      </c>
    </row>
    <row r="960" spans="1:27" x14ac:dyDescent="0.3">
      <c r="A960" s="78" t="str">
        <f t="shared" si="142"/>
        <v/>
      </c>
      <c r="B960" s="78" t="str">
        <f t="shared" si="143"/>
        <v/>
      </c>
      <c r="C960" s="1">
        <v>959</v>
      </c>
      <c r="E960" s="73"/>
      <c r="F960" t="str">
        <f>IF(D960="","",VLOOKUP(D960,ENTRANTS!$A$1:$H$1000,2,0))</f>
        <v/>
      </c>
      <c r="G960" t="str">
        <f>IF(D960="","",VLOOKUP(D960,ENTRANTS!$A$1:$H$1000,3,0))</f>
        <v/>
      </c>
      <c r="H960" s="1" t="str">
        <f>IF(D960="","",LEFT(VLOOKUP(D960,ENTRANTS!$A$1:$H$1000,5,0),1))</f>
        <v/>
      </c>
      <c r="I960" s="1" t="str">
        <f>IF(D960="","",COUNTIF($H$2:H960,H960))</f>
        <v/>
      </c>
      <c r="J960" s="1" t="str">
        <f>IF(D960="","",VLOOKUP(D960,ENTRANTS!$A$1:$H$1000,4,0))</f>
        <v/>
      </c>
      <c r="K960" s="1" t="str">
        <f>IF(D960="","",COUNTIF($J$2:J960,J960))</f>
        <v/>
      </c>
      <c r="L960" t="str">
        <f>IF(D960="","",VLOOKUP(D960,ENTRANTS!$A$1:$H$1000,6,0))</f>
        <v/>
      </c>
      <c r="M960" s="99" t="str">
        <f t="shared" si="146"/>
        <v/>
      </c>
      <c r="N960" s="38"/>
      <c r="O960" s="5" t="str">
        <f t="shared" si="147"/>
        <v/>
      </c>
      <c r="P960" s="6" t="str">
        <f>IF(D960="","",COUNTIF($O$2:O960,O960))</f>
        <v/>
      </c>
      <c r="Q960" s="7" t="str">
        <f t="shared" si="150"/>
        <v/>
      </c>
      <c r="R960" s="42" t="str">
        <f>IF(AND(P960=4,H960="M",NOT(L960="Unattached")),SUMIF(O$2:O960,O960,I$2:I960),"")</f>
        <v/>
      </c>
      <c r="S960" s="7" t="str">
        <f t="shared" si="151"/>
        <v/>
      </c>
      <c r="T960" s="42" t="str">
        <f>IF(AND(P960=3,H960="F",NOT(L960="Unattached")),SUMIF(O$2:O960,O960,I$2:I960),"")</f>
        <v/>
      </c>
      <c r="U960" s="8" t="str">
        <f t="shared" si="144"/>
        <v/>
      </c>
      <c r="V960" s="8" t="str">
        <f t="shared" si="148"/>
        <v/>
      </c>
      <c r="W960" s="40" t="str">
        <f t="shared" si="145"/>
        <v xml:space="preserve"> </v>
      </c>
      <c r="X960" s="40" t="str">
        <f>IF(H960="M",IF(P960&lt;&gt;4,"",VLOOKUP(CONCATENATE(O960," ",(P960-3)),$W$2:AA960,5,0)),IF(P960&lt;&gt;3,"",VLOOKUP(CONCATENATE(O960," ",(P960-2)),$W$2:AA960,5,0)))</f>
        <v/>
      </c>
      <c r="Y960" s="40" t="str">
        <f>IF(H960="M",IF(P960&lt;&gt;4,"",VLOOKUP(CONCATENATE(O960," ",(P960-2)),$W$2:AA960,5,0)),IF(P960&lt;&gt;3,"",VLOOKUP(CONCATENATE(O960," ",(P960-1)),$W$2:AA960,5,0)))</f>
        <v/>
      </c>
      <c r="Z960" s="40" t="str">
        <f>IF(H960="M",IF(P960&lt;&gt;4,"",VLOOKUP(CONCATENATE(O960," ",(P960-1)),$W$2:AA960,5,0)),IF(P960&lt;&gt;3,"",VLOOKUP(CONCATENATE(O960," ",(P960)),$W$2:AA960,5,0)))</f>
        <v/>
      </c>
      <c r="AA960" s="40" t="str">
        <f t="shared" si="149"/>
        <v/>
      </c>
    </row>
    <row r="961" spans="1:27" x14ac:dyDescent="0.3">
      <c r="A961" s="78" t="str">
        <f t="shared" si="142"/>
        <v/>
      </c>
      <c r="B961" s="78" t="str">
        <f t="shared" si="143"/>
        <v/>
      </c>
      <c r="C961" s="1">
        <v>960</v>
      </c>
      <c r="E961" s="73"/>
      <c r="F961" t="str">
        <f>IF(D961="","",VLOOKUP(D961,ENTRANTS!$A$1:$H$1000,2,0))</f>
        <v/>
      </c>
      <c r="G961" t="str">
        <f>IF(D961="","",VLOOKUP(D961,ENTRANTS!$A$1:$H$1000,3,0))</f>
        <v/>
      </c>
      <c r="H961" s="1" t="str">
        <f>IF(D961="","",LEFT(VLOOKUP(D961,ENTRANTS!$A$1:$H$1000,5,0),1))</f>
        <v/>
      </c>
      <c r="I961" s="1" t="str">
        <f>IF(D961="","",COUNTIF($H$2:H961,H961))</f>
        <v/>
      </c>
      <c r="J961" s="1" t="str">
        <f>IF(D961="","",VLOOKUP(D961,ENTRANTS!$A$1:$H$1000,4,0))</f>
        <v/>
      </c>
      <c r="K961" s="1" t="str">
        <f>IF(D961="","",COUNTIF($J$2:J961,J961))</f>
        <v/>
      </c>
      <c r="L961" t="str">
        <f>IF(D961="","",VLOOKUP(D961,ENTRANTS!$A$1:$H$1000,6,0))</f>
        <v/>
      </c>
      <c r="M961" s="99" t="str">
        <f t="shared" si="146"/>
        <v/>
      </c>
      <c r="N961" s="38"/>
      <c r="O961" s="5" t="str">
        <f t="shared" si="147"/>
        <v/>
      </c>
      <c r="P961" s="6" t="str">
        <f>IF(D961="","",COUNTIF($O$2:O961,O961))</f>
        <v/>
      </c>
      <c r="Q961" s="7" t="str">
        <f t="shared" si="150"/>
        <v/>
      </c>
      <c r="R961" s="42" t="str">
        <f>IF(AND(P961=4,H961="M",NOT(L961="Unattached")),SUMIF(O$2:O961,O961,I$2:I961),"")</f>
        <v/>
      </c>
      <c r="S961" s="7" t="str">
        <f t="shared" si="151"/>
        <v/>
      </c>
      <c r="T961" s="42" t="str">
        <f>IF(AND(P961=3,H961="F",NOT(L961="Unattached")),SUMIF(O$2:O961,O961,I$2:I961),"")</f>
        <v/>
      </c>
      <c r="U961" s="8" t="str">
        <f t="shared" si="144"/>
        <v/>
      </c>
      <c r="V961" s="8" t="str">
        <f t="shared" si="148"/>
        <v/>
      </c>
      <c r="W961" s="40" t="str">
        <f t="shared" si="145"/>
        <v xml:space="preserve"> </v>
      </c>
      <c r="X961" s="40" t="str">
        <f>IF(H961="M",IF(P961&lt;&gt;4,"",VLOOKUP(CONCATENATE(O961," ",(P961-3)),$W$2:AA961,5,0)),IF(P961&lt;&gt;3,"",VLOOKUP(CONCATENATE(O961," ",(P961-2)),$W$2:AA961,5,0)))</f>
        <v/>
      </c>
      <c r="Y961" s="40" t="str">
        <f>IF(H961="M",IF(P961&lt;&gt;4,"",VLOOKUP(CONCATENATE(O961," ",(P961-2)),$W$2:AA961,5,0)),IF(P961&lt;&gt;3,"",VLOOKUP(CONCATENATE(O961," ",(P961-1)),$W$2:AA961,5,0)))</f>
        <v/>
      </c>
      <c r="Z961" s="40" t="str">
        <f>IF(H961="M",IF(P961&lt;&gt;4,"",VLOOKUP(CONCATENATE(O961," ",(P961-1)),$W$2:AA961,5,0)),IF(P961&lt;&gt;3,"",VLOOKUP(CONCATENATE(O961," ",(P961)),$W$2:AA961,5,0)))</f>
        <v/>
      </c>
      <c r="AA961" s="40" t="str">
        <f t="shared" si="149"/>
        <v/>
      </c>
    </row>
    <row r="962" spans="1:27" x14ac:dyDescent="0.3">
      <c r="A962" s="78" t="str">
        <f t="shared" ref="A962:A1000" si="152">IF(C962&lt;1,"",CONCATENATE(H962,I962))</f>
        <v/>
      </c>
      <c r="B962" s="78" t="str">
        <f t="shared" ref="B962:B1000" si="153">IF(C962&lt;1,"",CONCATENATE(J962,K962))</f>
        <v/>
      </c>
      <c r="C962" s="1">
        <v>961</v>
      </c>
      <c r="E962" s="73"/>
      <c r="F962" t="str">
        <f>IF(D962="","",VLOOKUP(D962,ENTRANTS!$A$1:$H$1000,2,0))</f>
        <v/>
      </c>
      <c r="G962" t="str">
        <f>IF(D962="","",VLOOKUP(D962,ENTRANTS!$A$1:$H$1000,3,0))</f>
        <v/>
      </c>
      <c r="H962" s="1" t="str">
        <f>IF(D962="","",LEFT(VLOOKUP(D962,ENTRANTS!$A$1:$H$1000,5,0),1))</f>
        <v/>
      </c>
      <c r="I962" s="1" t="str">
        <f>IF(D962="","",COUNTIF($H$2:H962,H962))</f>
        <v/>
      </c>
      <c r="J962" s="1" t="str">
        <f>IF(D962="","",VLOOKUP(D962,ENTRANTS!$A$1:$H$1000,4,0))</f>
        <v/>
      </c>
      <c r="K962" s="1" t="str">
        <f>IF(D962="","",COUNTIF($J$2:J962,J962))</f>
        <v/>
      </c>
      <c r="L962" t="str">
        <f>IF(D962="","",VLOOKUP(D962,ENTRANTS!$A$1:$H$1000,6,0))</f>
        <v/>
      </c>
      <c r="M962" s="99" t="str">
        <f t="shared" si="146"/>
        <v/>
      </c>
      <c r="N962" s="38"/>
      <c r="O962" s="5" t="str">
        <f t="shared" si="147"/>
        <v/>
      </c>
      <c r="P962" s="6" t="str">
        <f>IF(D962="","",COUNTIF($O$2:O962,O962))</f>
        <v/>
      </c>
      <c r="Q962" s="7" t="str">
        <f t="shared" si="150"/>
        <v/>
      </c>
      <c r="R962" s="42" t="str">
        <f>IF(AND(P962=4,H962="M",NOT(L962="Unattached")),SUMIF(O$2:O962,O962,I$2:I962),"")</f>
        <v/>
      </c>
      <c r="S962" s="7" t="str">
        <f t="shared" si="151"/>
        <v/>
      </c>
      <c r="T962" s="42" t="str">
        <f>IF(AND(P962=3,H962="F",NOT(L962="Unattached")),SUMIF(O$2:O962,O962,I$2:I962),"")</f>
        <v/>
      </c>
      <c r="U962" s="8" t="str">
        <f t="shared" ref="U962:U1000" si="154">IF(AND(L962&lt;&gt;"Unattached",OR(Q962&lt;&gt;"",S962&lt;&gt;"")),L962,"")</f>
        <v/>
      </c>
      <c r="V962" s="8" t="str">
        <f t="shared" si="148"/>
        <v/>
      </c>
      <c r="W962" s="40" t="str">
        <f t="shared" ref="W962:W1000" si="155">CONCATENATE(O962," ",P962)</f>
        <v xml:space="preserve"> </v>
      </c>
      <c r="X962" s="40" t="str">
        <f>IF(H962="M",IF(P962&lt;&gt;4,"",VLOOKUP(CONCATENATE(O962," ",(P962-3)),$W$2:AA962,5,0)),IF(P962&lt;&gt;3,"",VLOOKUP(CONCATENATE(O962," ",(P962-2)),$W$2:AA962,5,0)))</f>
        <v/>
      </c>
      <c r="Y962" s="40" t="str">
        <f>IF(H962="M",IF(P962&lt;&gt;4,"",VLOOKUP(CONCATENATE(O962," ",(P962-2)),$W$2:AA962,5,0)),IF(P962&lt;&gt;3,"",VLOOKUP(CONCATENATE(O962," ",(P962-1)),$W$2:AA962,5,0)))</f>
        <v/>
      </c>
      <c r="Z962" s="40" t="str">
        <f>IF(H962="M",IF(P962&lt;&gt;4,"",VLOOKUP(CONCATENATE(O962," ",(P962-1)),$W$2:AA962,5,0)),IF(P962&lt;&gt;3,"",VLOOKUP(CONCATENATE(O962," ",(P962)),$W$2:AA962,5,0)))</f>
        <v/>
      </c>
      <c r="AA962" s="40" t="str">
        <f t="shared" si="149"/>
        <v/>
      </c>
    </row>
    <row r="963" spans="1:27" x14ac:dyDescent="0.3">
      <c r="A963" s="78" t="str">
        <f t="shared" si="152"/>
        <v/>
      </c>
      <c r="B963" s="78" t="str">
        <f t="shared" si="153"/>
        <v/>
      </c>
      <c r="C963" s="1">
        <v>962</v>
      </c>
      <c r="E963" s="73"/>
      <c r="F963" t="str">
        <f>IF(D963="","",VLOOKUP(D963,ENTRANTS!$A$1:$H$1000,2,0))</f>
        <v/>
      </c>
      <c r="G963" t="str">
        <f>IF(D963="","",VLOOKUP(D963,ENTRANTS!$A$1:$H$1000,3,0))</f>
        <v/>
      </c>
      <c r="H963" s="1" t="str">
        <f>IF(D963="","",LEFT(VLOOKUP(D963,ENTRANTS!$A$1:$H$1000,5,0),1))</f>
        <v/>
      </c>
      <c r="I963" s="1" t="str">
        <f>IF(D963="","",COUNTIF($H$2:H963,H963))</f>
        <v/>
      </c>
      <c r="J963" s="1" t="str">
        <f>IF(D963="","",VLOOKUP(D963,ENTRANTS!$A$1:$H$1000,4,0))</f>
        <v/>
      </c>
      <c r="K963" s="1" t="str">
        <f>IF(D963="","",COUNTIF($J$2:J963,J963))</f>
        <v/>
      </c>
      <c r="L963" t="str">
        <f>IF(D963="","",VLOOKUP(D963,ENTRANTS!$A$1:$H$1000,6,0))</f>
        <v/>
      </c>
      <c r="M963" s="99" t="str">
        <f t="shared" ref="M963:M1000" si="156">IF(D963&lt;1,"",IF(COUNTIF($D$2:$D$501,D963)=1,"","DUPLICATE"))</f>
        <v/>
      </c>
      <c r="N963" s="38"/>
      <c r="O963" s="5" t="str">
        <f t="shared" ref="O963:O1000" si="157">IF(D963="","",CONCATENATE(H963," ",L963))</f>
        <v/>
      </c>
      <c r="P963" s="6" t="str">
        <f>IF(D963="","",COUNTIF($O$2:O963,O963))</f>
        <v/>
      </c>
      <c r="Q963" s="7" t="str">
        <f t="shared" si="150"/>
        <v/>
      </c>
      <c r="R963" s="42" t="str">
        <f>IF(AND(P963=4,H963="M",NOT(L963="Unattached")),SUMIF(O$2:O963,O963,I$2:I963),"")</f>
        <v/>
      </c>
      <c r="S963" s="7" t="str">
        <f t="shared" si="151"/>
        <v/>
      </c>
      <c r="T963" s="42" t="str">
        <f>IF(AND(P963=3,H963="F",NOT(L963="Unattached")),SUMIF(O$2:O963,O963,I$2:I963),"")</f>
        <v/>
      </c>
      <c r="U963" s="8" t="str">
        <f t="shared" si="154"/>
        <v/>
      </c>
      <c r="V963" s="8" t="str">
        <f t="shared" ref="V963:V1000" si="158">IF(U963="","",IF(H963="M",CONCATENATE(U963," (",X963,", ",Y963,", ",Z963,", ",AA963,")"),CONCATENATE(U963," (",X963,", ",Y963,", ",Z963,")")))</f>
        <v/>
      </c>
      <c r="W963" s="40" t="str">
        <f t="shared" si="155"/>
        <v xml:space="preserve"> </v>
      </c>
      <c r="X963" s="40" t="str">
        <f>IF(H963="M",IF(P963&lt;&gt;4,"",VLOOKUP(CONCATENATE(O963," ",(P963-3)),$W$2:AA963,5,0)),IF(P963&lt;&gt;3,"",VLOOKUP(CONCATENATE(O963," ",(P963-2)),$W$2:AA963,5,0)))</f>
        <v/>
      </c>
      <c r="Y963" s="40" t="str">
        <f>IF(H963="M",IF(P963&lt;&gt;4,"",VLOOKUP(CONCATENATE(O963," ",(P963-2)),$W$2:AA963,5,0)),IF(P963&lt;&gt;3,"",VLOOKUP(CONCATENATE(O963," ",(P963-1)),$W$2:AA963,5,0)))</f>
        <v/>
      </c>
      <c r="Z963" s="40" t="str">
        <f>IF(H963="M",IF(P963&lt;&gt;4,"",VLOOKUP(CONCATENATE(O963," ",(P963-1)),$W$2:AA963,5,0)),IF(P963&lt;&gt;3,"",VLOOKUP(CONCATENATE(O963," ",(P963)),$W$2:AA963,5,0)))</f>
        <v/>
      </c>
      <c r="AA963" s="40" t="str">
        <f t="shared" ref="AA963:AA1000" si="159">IF(AND(L963&lt;&gt;"Unattached",P963&lt;=4),CONCATENATE(F963," ",G963),"")</f>
        <v/>
      </c>
    </row>
    <row r="964" spans="1:27" x14ac:dyDescent="0.3">
      <c r="A964" s="78" t="str">
        <f t="shared" si="152"/>
        <v/>
      </c>
      <c r="B964" s="78" t="str">
        <f t="shared" si="153"/>
        <v/>
      </c>
      <c r="C964" s="1">
        <v>963</v>
      </c>
      <c r="E964" s="73"/>
      <c r="F964" t="str">
        <f>IF(D964="","",VLOOKUP(D964,ENTRANTS!$A$1:$H$1000,2,0))</f>
        <v/>
      </c>
      <c r="G964" t="str">
        <f>IF(D964="","",VLOOKUP(D964,ENTRANTS!$A$1:$H$1000,3,0))</f>
        <v/>
      </c>
      <c r="H964" s="1" t="str">
        <f>IF(D964="","",LEFT(VLOOKUP(D964,ENTRANTS!$A$1:$H$1000,5,0),1))</f>
        <v/>
      </c>
      <c r="I964" s="1" t="str">
        <f>IF(D964="","",COUNTIF($H$2:H964,H964))</f>
        <v/>
      </c>
      <c r="J964" s="1" t="str">
        <f>IF(D964="","",VLOOKUP(D964,ENTRANTS!$A$1:$H$1000,4,0))</f>
        <v/>
      </c>
      <c r="K964" s="1" t="str">
        <f>IF(D964="","",COUNTIF($J$2:J964,J964))</f>
        <v/>
      </c>
      <c r="L964" t="str">
        <f>IF(D964="","",VLOOKUP(D964,ENTRANTS!$A$1:$H$1000,6,0))</f>
        <v/>
      </c>
      <c r="M964" s="99" t="str">
        <f t="shared" si="156"/>
        <v/>
      </c>
      <c r="N964" s="38"/>
      <c r="O964" s="5" t="str">
        <f t="shared" si="157"/>
        <v/>
      </c>
      <c r="P964" s="6" t="str">
        <f>IF(D964="","",COUNTIF($O$2:O964,O964))</f>
        <v/>
      </c>
      <c r="Q964" s="7" t="str">
        <f t="shared" si="150"/>
        <v/>
      </c>
      <c r="R964" s="42" t="str">
        <f>IF(AND(P964=4,H964="M",NOT(L964="Unattached")),SUMIF(O$2:O964,O964,I$2:I964),"")</f>
        <v/>
      </c>
      <c r="S964" s="7" t="str">
        <f t="shared" si="151"/>
        <v/>
      </c>
      <c r="T964" s="42" t="str">
        <f>IF(AND(P964=3,H964="F",NOT(L964="Unattached")),SUMIF(O$2:O964,O964,I$2:I964),"")</f>
        <v/>
      </c>
      <c r="U964" s="8" t="str">
        <f t="shared" si="154"/>
        <v/>
      </c>
      <c r="V964" s="8" t="str">
        <f t="shared" si="158"/>
        <v/>
      </c>
      <c r="W964" s="40" t="str">
        <f t="shared" si="155"/>
        <v xml:space="preserve"> </v>
      </c>
      <c r="X964" s="40" t="str">
        <f>IF(H964="M",IF(P964&lt;&gt;4,"",VLOOKUP(CONCATENATE(O964," ",(P964-3)),$W$2:AA964,5,0)),IF(P964&lt;&gt;3,"",VLOOKUP(CONCATENATE(O964," ",(P964-2)),$W$2:AA964,5,0)))</f>
        <v/>
      </c>
      <c r="Y964" s="40" t="str">
        <f>IF(H964="M",IF(P964&lt;&gt;4,"",VLOOKUP(CONCATENATE(O964," ",(P964-2)),$W$2:AA964,5,0)),IF(P964&lt;&gt;3,"",VLOOKUP(CONCATENATE(O964," ",(P964-1)),$W$2:AA964,5,0)))</f>
        <v/>
      </c>
      <c r="Z964" s="40" t="str">
        <f>IF(H964="M",IF(P964&lt;&gt;4,"",VLOOKUP(CONCATENATE(O964," ",(P964-1)),$W$2:AA964,5,0)),IF(P964&lt;&gt;3,"",VLOOKUP(CONCATENATE(O964," ",(P964)),$W$2:AA964,5,0)))</f>
        <v/>
      </c>
      <c r="AA964" s="40" t="str">
        <f t="shared" si="159"/>
        <v/>
      </c>
    </row>
    <row r="965" spans="1:27" x14ac:dyDescent="0.3">
      <c r="A965" s="78" t="str">
        <f t="shared" si="152"/>
        <v/>
      </c>
      <c r="B965" s="78" t="str">
        <f t="shared" si="153"/>
        <v/>
      </c>
      <c r="C965" s="1">
        <v>964</v>
      </c>
      <c r="E965" s="73"/>
      <c r="F965" t="str">
        <f>IF(D965="","",VLOOKUP(D965,ENTRANTS!$A$1:$H$1000,2,0))</f>
        <v/>
      </c>
      <c r="G965" t="str">
        <f>IF(D965="","",VLOOKUP(D965,ENTRANTS!$A$1:$H$1000,3,0))</f>
        <v/>
      </c>
      <c r="H965" s="1" t="str">
        <f>IF(D965="","",LEFT(VLOOKUP(D965,ENTRANTS!$A$1:$H$1000,5,0),1))</f>
        <v/>
      </c>
      <c r="I965" s="1" t="str">
        <f>IF(D965="","",COUNTIF($H$2:H965,H965))</f>
        <v/>
      </c>
      <c r="J965" s="1" t="str">
        <f>IF(D965="","",VLOOKUP(D965,ENTRANTS!$A$1:$H$1000,4,0))</f>
        <v/>
      </c>
      <c r="K965" s="1" t="str">
        <f>IF(D965="","",COUNTIF($J$2:J965,J965))</f>
        <v/>
      </c>
      <c r="L965" t="str">
        <f>IF(D965="","",VLOOKUP(D965,ENTRANTS!$A$1:$H$1000,6,0))</f>
        <v/>
      </c>
      <c r="M965" s="99" t="str">
        <f t="shared" si="156"/>
        <v/>
      </c>
      <c r="N965" s="38"/>
      <c r="O965" s="5" t="str">
        <f t="shared" si="157"/>
        <v/>
      </c>
      <c r="P965" s="6" t="str">
        <f>IF(D965="","",COUNTIF($O$2:O965,O965))</f>
        <v/>
      </c>
      <c r="Q965" s="7" t="str">
        <f t="shared" si="150"/>
        <v/>
      </c>
      <c r="R965" s="42" t="str">
        <f>IF(AND(P965=4,H965="M",NOT(L965="Unattached")),SUMIF(O$2:O965,O965,I$2:I965),"")</f>
        <v/>
      </c>
      <c r="S965" s="7" t="str">
        <f t="shared" si="151"/>
        <v/>
      </c>
      <c r="T965" s="42" t="str">
        <f>IF(AND(P965=3,H965="F",NOT(L965="Unattached")),SUMIF(O$2:O965,O965,I$2:I965),"")</f>
        <v/>
      </c>
      <c r="U965" s="8" t="str">
        <f t="shared" si="154"/>
        <v/>
      </c>
      <c r="V965" s="8" t="str">
        <f t="shared" si="158"/>
        <v/>
      </c>
      <c r="W965" s="40" t="str">
        <f t="shared" si="155"/>
        <v xml:space="preserve"> </v>
      </c>
      <c r="X965" s="40" t="str">
        <f>IF(H965="M",IF(P965&lt;&gt;4,"",VLOOKUP(CONCATENATE(O965," ",(P965-3)),$W$2:AA965,5,0)),IF(P965&lt;&gt;3,"",VLOOKUP(CONCATENATE(O965," ",(P965-2)),$W$2:AA965,5,0)))</f>
        <v/>
      </c>
      <c r="Y965" s="40" t="str">
        <f>IF(H965="M",IF(P965&lt;&gt;4,"",VLOOKUP(CONCATENATE(O965," ",(P965-2)),$W$2:AA965,5,0)),IF(P965&lt;&gt;3,"",VLOOKUP(CONCATENATE(O965," ",(P965-1)),$W$2:AA965,5,0)))</f>
        <v/>
      </c>
      <c r="Z965" s="40" t="str">
        <f>IF(H965="M",IF(P965&lt;&gt;4,"",VLOOKUP(CONCATENATE(O965," ",(P965-1)),$W$2:AA965,5,0)),IF(P965&lt;&gt;3,"",VLOOKUP(CONCATENATE(O965," ",(P965)),$W$2:AA965,5,0)))</f>
        <v/>
      </c>
      <c r="AA965" s="40" t="str">
        <f t="shared" si="159"/>
        <v/>
      </c>
    </row>
    <row r="966" spans="1:27" x14ac:dyDescent="0.3">
      <c r="A966" s="78" t="str">
        <f t="shared" si="152"/>
        <v/>
      </c>
      <c r="B966" s="78" t="str">
        <f t="shared" si="153"/>
        <v/>
      </c>
      <c r="C966" s="1">
        <v>965</v>
      </c>
      <c r="E966" s="73"/>
      <c r="F966" t="str">
        <f>IF(D966="","",VLOOKUP(D966,ENTRANTS!$A$1:$H$1000,2,0))</f>
        <v/>
      </c>
      <c r="G966" t="str">
        <f>IF(D966="","",VLOOKUP(D966,ENTRANTS!$A$1:$H$1000,3,0))</f>
        <v/>
      </c>
      <c r="H966" s="1" t="str">
        <f>IF(D966="","",LEFT(VLOOKUP(D966,ENTRANTS!$A$1:$H$1000,5,0),1))</f>
        <v/>
      </c>
      <c r="I966" s="1" t="str">
        <f>IF(D966="","",COUNTIF($H$2:H966,H966))</f>
        <v/>
      </c>
      <c r="J966" s="1" t="str">
        <f>IF(D966="","",VLOOKUP(D966,ENTRANTS!$A$1:$H$1000,4,0))</f>
        <v/>
      </c>
      <c r="K966" s="1" t="str">
        <f>IF(D966="","",COUNTIF($J$2:J966,J966))</f>
        <v/>
      </c>
      <c r="L966" t="str">
        <f>IF(D966="","",VLOOKUP(D966,ENTRANTS!$A$1:$H$1000,6,0))</f>
        <v/>
      </c>
      <c r="M966" s="99" t="str">
        <f t="shared" si="156"/>
        <v/>
      </c>
      <c r="N966" s="38"/>
      <c r="O966" s="5" t="str">
        <f t="shared" si="157"/>
        <v/>
      </c>
      <c r="P966" s="6" t="str">
        <f>IF(D966="","",COUNTIF($O$2:O966,O966))</f>
        <v/>
      </c>
      <c r="Q966" s="7" t="str">
        <f t="shared" si="150"/>
        <v/>
      </c>
      <c r="R966" s="42" t="str">
        <f>IF(AND(P966=4,H966="M",NOT(L966="Unattached")),SUMIF(O$2:O966,O966,I$2:I966),"")</f>
        <v/>
      </c>
      <c r="S966" s="7" t="str">
        <f t="shared" si="151"/>
        <v/>
      </c>
      <c r="T966" s="42" t="str">
        <f>IF(AND(P966=3,H966="F",NOT(L966="Unattached")),SUMIF(O$2:O966,O966,I$2:I966),"")</f>
        <v/>
      </c>
      <c r="U966" s="8" t="str">
        <f t="shared" si="154"/>
        <v/>
      </c>
      <c r="V966" s="8" t="str">
        <f t="shared" si="158"/>
        <v/>
      </c>
      <c r="W966" s="40" t="str">
        <f t="shared" si="155"/>
        <v xml:space="preserve"> </v>
      </c>
      <c r="X966" s="40" t="str">
        <f>IF(H966="M",IF(P966&lt;&gt;4,"",VLOOKUP(CONCATENATE(O966," ",(P966-3)),$W$2:AA966,5,0)),IF(P966&lt;&gt;3,"",VLOOKUP(CONCATENATE(O966," ",(P966-2)),$W$2:AA966,5,0)))</f>
        <v/>
      </c>
      <c r="Y966" s="40" t="str">
        <f>IF(H966="M",IF(P966&lt;&gt;4,"",VLOOKUP(CONCATENATE(O966," ",(P966-2)),$W$2:AA966,5,0)),IF(P966&lt;&gt;3,"",VLOOKUP(CONCATENATE(O966," ",(P966-1)),$W$2:AA966,5,0)))</f>
        <v/>
      </c>
      <c r="Z966" s="40" t="str">
        <f>IF(H966="M",IF(P966&lt;&gt;4,"",VLOOKUP(CONCATENATE(O966," ",(P966-1)),$W$2:AA966,5,0)),IF(P966&lt;&gt;3,"",VLOOKUP(CONCATENATE(O966," ",(P966)),$W$2:AA966,5,0)))</f>
        <v/>
      </c>
      <c r="AA966" s="40" t="str">
        <f t="shared" si="159"/>
        <v/>
      </c>
    </row>
    <row r="967" spans="1:27" x14ac:dyDescent="0.3">
      <c r="A967" s="78" t="str">
        <f t="shared" si="152"/>
        <v/>
      </c>
      <c r="B967" s="78" t="str">
        <f t="shared" si="153"/>
        <v/>
      </c>
      <c r="C967" s="1">
        <v>966</v>
      </c>
      <c r="E967" s="73"/>
      <c r="F967" t="str">
        <f>IF(D967="","",VLOOKUP(D967,ENTRANTS!$A$1:$H$1000,2,0))</f>
        <v/>
      </c>
      <c r="G967" t="str">
        <f>IF(D967="","",VLOOKUP(D967,ENTRANTS!$A$1:$H$1000,3,0))</f>
        <v/>
      </c>
      <c r="H967" s="1" t="str">
        <f>IF(D967="","",LEFT(VLOOKUP(D967,ENTRANTS!$A$1:$H$1000,5,0),1))</f>
        <v/>
      </c>
      <c r="I967" s="1" t="str">
        <f>IF(D967="","",COUNTIF($H$2:H967,H967))</f>
        <v/>
      </c>
      <c r="J967" s="1" t="str">
        <f>IF(D967="","",VLOOKUP(D967,ENTRANTS!$A$1:$H$1000,4,0))</f>
        <v/>
      </c>
      <c r="K967" s="1" t="str">
        <f>IF(D967="","",COUNTIF($J$2:J967,J967))</f>
        <v/>
      </c>
      <c r="L967" t="str">
        <f>IF(D967="","",VLOOKUP(D967,ENTRANTS!$A$1:$H$1000,6,0))</f>
        <v/>
      </c>
      <c r="M967" s="99" t="str">
        <f t="shared" si="156"/>
        <v/>
      </c>
      <c r="N967" s="38"/>
      <c r="O967" s="5" t="str">
        <f t="shared" si="157"/>
        <v/>
      </c>
      <c r="P967" s="6" t="str">
        <f>IF(D967="","",COUNTIF($O$2:O967,O967))</f>
        <v/>
      </c>
      <c r="Q967" s="7" t="str">
        <f t="shared" si="150"/>
        <v/>
      </c>
      <c r="R967" s="42" t="str">
        <f>IF(AND(P967=4,H967="M",NOT(L967="Unattached")),SUMIF(O$2:O967,O967,I$2:I967),"")</f>
        <v/>
      </c>
      <c r="S967" s="7" t="str">
        <f t="shared" si="151"/>
        <v/>
      </c>
      <c r="T967" s="42" t="str">
        <f>IF(AND(P967=3,H967="F",NOT(L967="Unattached")),SUMIF(O$2:O967,O967,I$2:I967),"")</f>
        <v/>
      </c>
      <c r="U967" s="8" t="str">
        <f t="shared" si="154"/>
        <v/>
      </c>
      <c r="V967" s="8" t="str">
        <f t="shared" si="158"/>
        <v/>
      </c>
      <c r="W967" s="40" t="str">
        <f t="shared" si="155"/>
        <v xml:space="preserve"> </v>
      </c>
      <c r="X967" s="40" t="str">
        <f>IF(H967="M",IF(P967&lt;&gt;4,"",VLOOKUP(CONCATENATE(O967," ",(P967-3)),$W$2:AA967,5,0)),IF(P967&lt;&gt;3,"",VLOOKUP(CONCATENATE(O967," ",(P967-2)),$W$2:AA967,5,0)))</f>
        <v/>
      </c>
      <c r="Y967" s="40" t="str">
        <f>IF(H967="M",IF(P967&lt;&gt;4,"",VLOOKUP(CONCATENATE(O967," ",(P967-2)),$W$2:AA967,5,0)),IF(P967&lt;&gt;3,"",VLOOKUP(CONCATENATE(O967," ",(P967-1)),$W$2:AA967,5,0)))</f>
        <v/>
      </c>
      <c r="Z967" s="40" t="str">
        <f>IF(H967="M",IF(P967&lt;&gt;4,"",VLOOKUP(CONCATENATE(O967," ",(P967-1)),$W$2:AA967,5,0)),IF(P967&lt;&gt;3,"",VLOOKUP(CONCATENATE(O967," ",(P967)),$W$2:AA967,5,0)))</f>
        <v/>
      </c>
      <c r="AA967" s="40" t="str">
        <f t="shared" si="159"/>
        <v/>
      </c>
    </row>
    <row r="968" spans="1:27" x14ac:dyDescent="0.3">
      <c r="A968" s="78" t="str">
        <f t="shared" si="152"/>
        <v/>
      </c>
      <c r="B968" s="78" t="str">
        <f t="shared" si="153"/>
        <v/>
      </c>
      <c r="C968" s="1">
        <v>967</v>
      </c>
      <c r="E968" s="73"/>
      <c r="F968" t="str">
        <f>IF(D968="","",VLOOKUP(D968,ENTRANTS!$A$1:$H$1000,2,0))</f>
        <v/>
      </c>
      <c r="G968" t="str">
        <f>IF(D968="","",VLOOKUP(D968,ENTRANTS!$A$1:$H$1000,3,0))</f>
        <v/>
      </c>
      <c r="H968" s="1" t="str">
        <f>IF(D968="","",LEFT(VLOOKUP(D968,ENTRANTS!$A$1:$H$1000,5,0),1))</f>
        <v/>
      </c>
      <c r="I968" s="1" t="str">
        <f>IF(D968="","",COUNTIF($H$2:H968,H968))</f>
        <v/>
      </c>
      <c r="J968" s="1" t="str">
        <f>IF(D968="","",VLOOKUP(D968,ENTRANTS!$A$1:$H$1000,4,0))</f>
        <v/>
      </c>
      <c r="K968" s="1" t="str">
        <f>IF(D968="","",COUNTIF($J$2:J968,J968))</f>
        <v/>
      </c>
      <c r="L968" t="str">
        <f>IF(D968="","",VLOOKUP(D968,ENTRANTS!$A$1:$H$1000,6,0))</f>
        <v/>
      </c>
      <c r="M968" s="99" t="str">
        <f t="shared" si="156"/>
        <v/>
      </c>
      <c r="N968" s="38"/>
      <c r="O968" s="5" t="str">
        <f t="shared" si="157"/>
        <v/>
      </c>
      <c r="P968" s="6" t="str">
        <f>IF(D968="","",COUNTIF($O$2:O968,O968))</f>
        <v/>
      </c>
      <c r="Q968" s="7" t="str">
        <f t="shared" si="150"/>
        <v/>
      </c>
      <c r="R968" s="42" t="str">
        <f>IF(AND(P968=4,H968="M",NOT(L968="Unattached")),SUMIF(O$2:O968,O968,I$2:I968),"")</f>
        <v/>
      </c>
      <c r="S968" s="7" t="str">
        <f t="shared" si="151"/>
        <v/>
      </c>
      <c r="T968" s="42" t="str">
        <f>IF(AND(P968=3,H968="F",NOT(L968="Unattached")),SUMIF(O$2:O968,O968,I$2:I968),"")</f>
        <v/>
      </c>
      <c r="U968" s="8" t="str">
        <f t="shared" si="154"/>
        <v/>
      </c>
      <c r="V968" s="8" t="str">
        <f t="shared" si="158"/>
        <v/>
      </c>
      <c r="W968" s="40" t="str">
        <f t="shared" si="155"/>
        <v xml:space="preserve"> </v>
      </c>
      <c r="X968" s="40" t="str">
        <f>IF(H968="M",IF(P968&lt;&gt;4,"",VLOOKUP(CONCATENATE(O968," ",(P968-3)),$W$2:AA968,5,0)),IF(P968&lt;&gt;3,"",VLOOKUP(CONCATENATE(O968," ",(P968-2)),$W$2:AA968,5,0)))</f>
        <v/>
      </c>
      <c r="Y968" s="40" t="str">
        <f>IF(H968="M",IF(P968&lt;&gt;4,"",VLOOKUP(CONCATENATE(O968," ",(P968-2)),$W$2:AA968,5,0)),IF(P968&lt;&gt;3,"",VLOOKUP(CONCATENATE(O968," ",(P968-1)),$W$2:AA968,5,0)))</f>
        <v/>
      </c>
      <c r="Z968" s="40" t="str">
        <f>IF(H968="M",IF(P968&lt;&gt;4,"",VLOOKUP(CONCATENATE(O968," ",(P968-1)),$W$2:AA968,5,0)),IF(P968&lt;&gt;3,"",VLOOKUP(CONCATENATE(O968," ",(P968)),$W$2:AA968,5,0)))</f>
        <v/>
      </c>
      <c r="AA968" s="40" t="str">
        <f t="shared" si="159"/>
        <v/>
      </c>
    </row>
    <row r="969" spans="1:27" x14ac:dyDescent="0.3">
      <c r="A969" s="78" t="str">
        <f t="shared" si="152"/>
        <v/>
      </c>
      <c r="B969" s="78" t="str">
        <f t="shared" si="153"/>
        <v/>
      </c>
      <c r="C969" s="1">
        <v>968</v>
      </c>
      <c r="E969" s="73"/>
      <c r="F969" t="str">
        <f>IF(D969="","",VLOOKUP(D969,ENTRANTS!$A$1:$H$1000,2,0))</f>
        <v/>
      </c>
      <c r="G969" t="str">
        <f>IF(D969="","",VLOOKUP(D969,ENTRANTS!$A$1:$H$1000,3,0))</f>
        <v/>
      </c>
      <c r="H969" s="1" t="str">
        <f>IF(D969="","",LEFT(VLOOKUP(D969,ENTRANTS!$A$1:$H$1000,5,0),1))</f>
        <v/>
      </c>
      <c r="I969" s="1" t="str">
        <f>IF(D969="","",COUNTIF($H$2:H969,H969))</f>
        <v/>
      </c>
      <c r="J969" s="1" t="str">
        <f>IF(D969="","",VLOOKUP(D969,ENTRANTS!$A$1:$H$1000,4,0))</f>
        <v/>
      </c>
      <c r="K969" s="1" t="str">
        <f>IF(D969="","",COUNTIF($J$2:J969,J969))</f>
        <v/>
      </c>
      <c r="L969" t="str">
        <f>IF(D969="","",VLOOKUP(D969,ENTRANTS!$A$1:$H$1000,6,0))</f>
        <v/>
      </c>
      <c r="M969" s="99" t="str">
        <f t="shared" si="156"/>
        <v/>
      </c>
      <c r="N969" s="38"/>
      <c r="O969" s="5" t="str">
        <f t="shared" si="157"/>
        <v/>
      </c>
      <c r="P969" s="6" t="str">
        <f>IF(D969="","",COUNTIF($O$2:O969,O969))</f>
        <v/>
      </c>
      <c r="Q969" s="7" t="str">
        <f t="shared" si="150"/>
        <v/>
      </c>
      <c r="R969" s="42" t="str">
        <f>IF(AND(P969=4,H969="M",NOT(L969="Unattached")),SUMIF(O$2:O969,O969,I$2:I969),"")</f>
        <v/>
      </c>
      <c r="S969" s="7" t="str">
        <f t="shared" si="151"/>
        <v/>
      </c>
      <c r="T969" s="42" t="str">
        <f>IF(AND(P969=3,H969="F",NOT(L969="Unattached")),SUMIF(O$2:O969,O969,I$2:I969),"")</f>
        <v/>
      </c>
      <c r="U969" s="8" t="str">
        <f t="shared" si="154"/>
        <v/>
      </c>
      <c r="V969" s="8" t="str">
        <f t="shared" si="158"/>
        <v/>
      </c>
      <c r="W969" s="40" t="str">
        <f t="shared" si="155"/>
        <v xml:space="preserve"> </v>
      </c>
      <c r="X969" s="40" t="str">
        <f>IF(H969="M",IF(P969&lt;&gt;4,"",VLOOKUP(CONCATENATE(O969," ",(P969-3)),$W$2:AA969,5,0)),IF(P969&lt;&gt;3,"",VLOOKUP(CONCATENATE(O969," ",(P969-2)),$W$2:AA969,5,0)))</f>
        <v/>
      </c>
      <c r="Y969" s="40" t="str">
        <f>IF(H969="M",IF(P969&lt;&gt;4,"",VLOOKUP(CONCATENATE(O969," ",(P969-2)),$W$2:AA969,5,0)),IF(P969&lt;&gt;3,"",VLOOKUP(CONCATENATE(O969," ",(P969-1)),$W$2:AA969,5,0)))</f>
        <v/>
      </c>
      <c r="Z969" s="40" t="str">
        <f>IF(H969="M",IF(P969&lt;&gt;4,"",VLOOKUP(CONCATENATE(O969," ",(P969-1)),$W$2:AA969,5,0)),IF(P969&lt;&gt;3,"",VLOOKUP(CONCATENATE(O969," ",(P969)),$W$2:AA969,5,0)))</f>
        <v/>
      </c>
      <c r="AA969" s="40" t="str">
        <f t="shared" si="159"/>
        <v/>
      </c>
    </row>
    <row r="970" spans="1:27" x14ac:dyDescent="0.3">
      <c r="A970" s="78" t="str">
        <f t="shared" si="152"/>
        <v/>
      </c>
      <c r="B970" s="78" t="str">
        <f t="shared" si="153"/>
        <v/>
      </c>
      <c r="C970" s="1">
        <v>969</v>
      </c>
      <c r="E970" s="73"/>
      <c r="F970" t="str">
        <f>IF(D970="","",VLOOKUP(D970,ENTRANTS!$A$1:$H$1000,2,0))</f>
        <v/>
      </c>
      <c r="G970" t="str">
        <f>IF(D970="","",VLOOKUP(D970,ENTRANTS!$A$1:$H$1000,3,0))</f>
        <v/>
      </c>
      <c r="H970" s="1" t="str">
        <f>IF(D970="","",LEFT(VLOOKUP(D970,ENTRANTS!$A$1:$H$1000,5,0),1))</f>
        <v/>
      </c>
      <c r="I970" s="1" t="str">
        <f>IF(D970="","",COUNTIF($H$2:H970,H970))</f>
        <v/>
      </c>
      <c r="J970" s="1" t="str">
        <f>IF(D970="","",VLOOKUP(D970,ENTRANTS!$A$1:$H$1000,4,0))</f>
        <v/>
      </c>
      <c r="K970" s="1" t="str">
        <f>IF(D970="","",COUNTIF($J$2:J970,J970))</f>
        <v/>
      </c>
      <c r="L970" t="str">
        <f>IF(D970="","",VLOOKUP(D970,ENTRANTS!$A$1:$H$1000,6,0))</f>
        <v/>
      </c>
      <c r="M970" s="99" t="str">
        <f t="shared" si="156"/>
        <v/>
      </c>
      <c r="N970" s="38"/>
      <c r="O970" s="5" t="str">
        <f t="shared" si="157"/>
        <v/>
      </c>
      <c r="P970" s="6" t="str">
        <f>IF(D970="","",COUNTIF($O$2:O970,O970))</f>
        <v/>
      </c>
      <c r="Q970" s="7" t="str">
        <f t="shared" si="150"/>
        <v/>
      </c>
      <c r="R970" s="42" t="str">
        <f>IF(AND(P970=4,H970="M",NOT(L970="Unattached")),SUMIF(O$2:O970,O970,I$2:I970),"")</f>
        <v/>
      </c>
      <c r="S970" s="7" t="str">
        <f t="shared" si="151"/>
        <v/>
      </c>
      <c r="T970" s="42" t="str">
        <f>IF(AND(P970=3,H970="F",NOT(L970="Unattached")),SUMIF(O$2:O970,O970,I$2:I970),"")</f>
        <v/>
      </c>
      <c r="U970" s="8" t="str">
        <f t="shared" si="154"/>
        <v/>
      </c>
      <c r="V970" s="8" t="str">
        <f t="shared" si="158"/>
        <v/>
      </c>
      <c r="W970" s="40" t="str">
        <f t="shared" si="155"/>
        <v xml:space="preserve"> </v>
      </c>
      <c r="X970" s="40" t="str">
        <f>IF(H970="M",IF(P970&lt;&gt;4,"",VLOOKUP(CONCATENATE(O970," ",(P970-3)),$W$2:AA970,5,0)),IF(P970&lt;&gt;3,"",VLOOKUP(CONCATENATE(O970," ",(P970-2)),$W$2:AA970,5,0)))</f>
        <v/>
      </c>
      <c r="Y970" s="40" t="str">
        <f>IF(H970="M",IF(P970&lt;&gt;4,"",VLOOKUP(CONCATENATE(O970," ",(P970-2)),$W$2:AA970,5,0)),IF(P970&lt;&gt;3,"",VLOOKUP(CONCATENATE(O970," ",(P970-1)),$W$2:AA970,5,0)))</f>
        <v/>
      </c>
      <c r="Z970" s="40" t="str">
        <f>IF(H970="M",IF(P970&lt;&gt;4,"",VLOOKUP(CONCATENATE(O970," ",(P970-1)),$W$2:AA970,5,0)),IF(P970&lt;&gt;3,"",VLOOKUP(CONCATENATE(O970," ",(P970)),$W$2:AA970,5,0)))</f>
        <v/>
      </c>
      <c r="AA970" s="40" t="str">
        <f t="shared" si="159"/>
        <v/>
      </c>
    </row>
    <row r="971" spans="1:27" x14ac:dyDescent="0.3">
      <c r="A971" s="78" t="str">
        <f t="shared" si="152"/>
        <v/>
      </c>
      <c r="B971" s="78" t="str">
        <f t="shared" si="153"/>
        <v/>
      </c>
      <c r="C971" s="1">
        <v>970</v>
      </c>
      <c r="E971" s="73"/>
      <c r="F971" t="str">
        <f>IF(D971="","",VLOOKUP(D971,ENTRANTS!$A$1:$H$1000,2,0))</f>
        <v/>
      </c>
      <c r="G971" t="str">
        <f>IF(D971="","",VLOOKUP(D971,ENTRANTS!$A$1:$H$1000,3,0))</f>
        <v/>
      </c>
      <c r="H971" s="1" t="str">
        <f>IF(D971="","",LEFT(VLOOKUP(D971,ENTRANTS!$A$1:$H$1000,5,0),1))</f>
        <v/>
      </c>
      <c r="I971" s="1" t="str">
        <f>IF(D971="","",COUNTIF($H$2:H971,H971))</f>
        <v/>
      </c>
      <c r="J971" s="1" t="str">
        <f>IF(D971="","",VLOOKUP(D971,ENTRANTS!$A$1:$H$1000,4,0))</f>
        <v/>
      </c>
      <c r="K971" s="1" t="str">
        <f>IF(D971="","",COUNTIF($J$2:J971,J971))</f>
        <v/>
      </c>
      <c r="L971" t="str">
        <f>IF(D971="","",VLOOKUP(D971,ENTRANTS!$A$1:$H$1000,6,0))</f>
        <v/>
      </c>
      <c r="M971" s="99" t="str">
        <f t="shared" si="156"/>
        <v/>
      </c>
      <c r="N971" s="38"/>
      <c r="O971" s="5" t="str">
        <f t="shared" si="157"/>
        <v/>
      </c>
      <c r="P971" s="6" t="str">
        <f>IF(D971="","",COUNTIF($O$2:O971,O971))</f>
        <v/>
      </c>
      <c r="Q971" s="7" t="str">
        <f t="shared" si="150"/>
        <v/>
      </c>
      <c r="R971" s="42" t="str">
        <f>IF(AND(P971=4,H971="M",NOT(L971="Unattached")),SUMIF(O$2:O971,O971,I$2:I971),"")</f>
        <v/>
      </c>
      <c r="S971" s="7" t="str">
        <f t="shared" si="151"/>
        <v/>
      </c>
      <c r="T971" s="42" t="str">
        <f>IF(AND(P971=3,H971="F",NOT(L971="Unattached")),SUMIF(O$2:O971,O971,I$2:I971),"")</f>
        <v/>
      </c>
      <c r="U971" s="8" t="str">
        <f t="shared" si="154"/>
        <v/>
      </c>
      <c r="V971" s="8" t="str">
        <f t="shared" si="158"/>
        <v/>
      </c>
      <c r="W971" s="40" t="str">
        <f t="shared" si="155"/>
        <v xml:space="preserve"> </v>
      </c>
      <c r="X971" s="40" t="str">
        <f>IF(H971="M",IF(P971&lt;&gt;4,"",VLOOKUP(CONCATENATE(O971," ",(P971-3)),$W$2:AA971,5,0)),IF(P971&lt;&gt;3,"",VLOOKUP(CONCATENATE(O971," ",(P971-2)),$W$2:AA971,5,0)))</f>
        <v/>
      </c>
      <c r="Y971" s="40" t="str">
        <f>IF(H971="M",IF(P971&lt;&gt;4,"",VLOOKUP(CONCATENATE(O971," ",(P971-2)),$W$2:AA971,5,0)),IF(P971&lt;&gt;3,"",VLOOKUP(CONCATENATE(O971," ",(P971-1)),$W$2:AA971,5,0)))</f>
        <v/>
      </c>
      <c r="Z971" s="40" t="str">
        <f>IF(H971="M",IF(P971&lt;&gt;4,"",VLOOKUP(CONCATENATE(O971," ",(P971-1)),$W$2:AA971,5,0)),IF(P971&lt;&gt;3,"",VLOOKUP(CONCATENATE(O971," ",(P971)),$W$2:AA971,5,0)))</f>
        <v/>
      </c>
      <c r="AA971" s="40" t="str">
        <f t="shared" si="159"/>
        <v/>
      </c>
    </row>
    <row r="972" spans="1:27" x14ac:dyDescent="0.3">
      <c r="A972" s="78" t="str">
        <f t="shared" si="152"/>
        <v/>
      </c>
      <c r="B972" s="78" t="str">
        <f t="shared" si="153"/>
        <v/>
      </c>
      <c r="C972" s="1">
        <v>971</v>
      </c>
      <c r="E972" s="73"/>
      <c r="F972" t="str">
        <f>IF(D972="","",VLOOKUP(D972,ENTRANTS!$A$1:$H$1000,2,0))</f>
        <v/>
      </c>
      <c r="G972" t="str">
        <f>IF(D972="","",VLOOKUP(D972,ENTRANTS!$A$1:$H$1000,3,0))</f>
        <v/>
      </c>
      <c r="H972" s="1" t="str">
        <f>IF(D972="","",LEFT(VLOOKUP(D972,ENTRANTS!$A$1:$H$1000,5,0),1))</f>
        <v/>
      </c>
      <c r="I972" s="1" t="str">
        <f>IF(D972="","",COUNTIF($H$2:H972,H972))</f>
        <v/>
      </c>
      <c r="J972" s="1" t="str">
        <f>IF(D972="","",VLOOKUP(D972,ENTRANTS!$A$1:$H$1000,4,0))</f>
        <v/>
      </c>
      <c r="K972" s="1" t="str">
        <f>IF(D972="","",COUNTIF($J$2:J972,J972))</f>
        <v/>
      </c>
      <c r="L972" t="str">
        <f>IF(D972="","",VLOOKUP(D972,ENTRANTS!$A$1:$H$1000,6,0))</f>
        <v/>
      </c>
      <c r="M972" s="99" t="str">
        <f t="shared" si="156"/>
        <v/>
      </c>
      <c r="N972" s="38"/>
      <c r="O972" s="5" t="str">
        <f t="shared" si="157"/>
        <v/>
      </c>
      <c r="P972" s="6" t="str">
        <f>IF(D972="","",COUNTIF($O$2:O972,O972))</f>
        <v/>
      </c>
      <c r="Q972" s="7" t="str">
        <f t="shared" si="150"/>
        <v/>
      </c>
      <c r="R972" s="42" t="str">
        <f>IF(AND(P972=4,H972="M",NOT(L972="Unattached")),SUMIF(O$2:O972,O972,I$2:I972),"")</f>
        <v/>
      </c>
      <c r="S972" s="7" t="str">
        <f t="shared" si="151"/>
        <v/>
      </c>
      <c r="T972" s="42" t="str">
        <f>IF(AND(P972=3,H972="F",NOT(L972="Unattached")),SUMIF(O$2:O972,O972,I$2:I972),"")</f>
        <v/>
      </c>
      <c r="U972" s="8" t="str">
        <f t="shared" si="154"/>
        <v/>
      </c>
      <c r="V972" s="8" t="str">
        <f t="shared" si="158"/>
        <v/>
      </c>
      <c r="W972" s="40" t="str">
        <f t="shared" si="155"/>
        <v xml:space="preserve"> </v>
      </c>
      <c r="X972" s="40" t="str">
        <f>IF(H972="M",IF(P972&lt;&gt;4,"",VLOOKUP(CONCATENATE(O972," ",(P972-3)),$W$2:AA972,5,0)),IF(P972&lt;&gt;3,"",VLOOKUP(CONCATENATE(O972," ",(P972-2)),$W$2:AA972,5,0)))</f>
        <v/>
      </c>
      <c r="Y972" s="40" t="str">
        <f>IF(H972="M",IF(P972&lt;&gt;4,"",VLOOKUP(CONCATENATE(O972," ",(P972-2)),$W$2:AA972,5,0)),IF(P972&lt;&gt;3,"",VLOOKUP(CONCATENATE(O972," ",(P972-1)),$W$2:AA972,5,0)))</f>
        <v/>
      </c>
      <c r="Z972" s="40" t="str">
        <f>IF(H972="M",IF(P972&lt;&gt;4,"",VLOOKUP(CONCATENATE(O972," ",(P972-1)),$W$2:AA972,5,0)),IF(P972&lt;&gt;3,"",VLOOKUP(CONCATENATE(O972," ",(P972)),$W$2:AA972,5,0)))</f>
        <v/>
      </c>
      <c r="AA972" s="40" t="str">
        <f t="shared" si="159"/>
        <v/>
      </c>
    </row>
    <row r="973" spans="1:27" x14ac:dyDescent="0.3">
      <c r="A973" s="78" t="str">
        <f t="shared" si="152"/>
        <v/>
      </c>
      <c r="B973" s="78" t="str">
        <f t="shared" si="153"/>
        <v/>
      </c>
      <c r="C973" s="1">
        <v>972</v>
      </c>
      <c r="E973" s="73"/>
      <c r="F973" t="str">
        <f>IF(D973="","",VLOOKUP(D973,ENTRANTS!$A$1:$H$1000,2,0))</f>
        <v/>
      </c>
      <c r="G973" t="str">
        <f>IF(D973="","",VLOOKUP(D973,ENTRANTS!$A$1:$H$1000,3,0))</f>
        <v/>
      </c>
      <c r="H973" s="1" t="str">
        <f>IF(D973="","",LEFT(VLOOKUP(D973,ENTRANTS!$A$1:$H$1000,5,0),1))</f>
        <v/>
      </c>
      <c r="I973" s="1" t="str">
        <f>IF(D973="","",COUNTIF($H$2:H973,H973))</f>
        <v/>
      </c>
      <c r="J973" s="1" t="str">
        <f>IF(D973="","",VLOOKUP(D973,ENTRANTS!$A$1:$H$1000,4,0))</f>
        <v/>
      </c>
      <c r="K973" s="1" t="str">
        <f>IF(D973="","",COUNTIF($J$2:J973,J973))</f>
        <v/>
      </c>
      <c r="L973" t="str">
        <f>IF(D973="","",VLOOKUP(D973,ENTRANTS!$A$1:$H$1000,6,0))</f>
        <v/>
      </c>
      <c r="M973" s="99" t="str">
        <f t="shared" si="156"/>
        <v/>
      </c>
      <c r="N973" s="38"/>
      <c r="O973" s="5" t="str">
        <f t="shared" si="157"/>
        <v/>
      </c>
      <c r="P973" s="6" t="str">
        <f>IF(D973="","",COUNTIF($O$2:O973,O973))</f>
        <v/>
      </c>
      <c r="Q973" s="7" t="str">
        <f t="shared" si="150"/>
        <v/>
      </c>
      <c r="R973" s="42" t="str">
        <f>IF(AND(P973=4,H973="M",NOT(L973="Unattached")),SUMIF(O$2:O973,O973,I$2:I973),"")</f>
        <v/>
      </c>
      <c r="S973" s="7" t="str">
        <f t="shared" si="151"/>
        <v/>
      </c>
      <c r="T973" s="42" t="str">
        <f>IF(AND(P973=3,H973="F",NOT(L973="Unattached")),SUMIF(O$2:O973,O973,I$2:I973),"")</f>
        <v/>
      </c>
      <c r="U973" s="8" t="str">
        <f t="shared" si="154"/>
        <v/>
      </c>
      <c r="V973" s="8" t="str">
        <f t="shared" si="158"/>
        <v/>
      </c>
      <c r="W973" s="40" t="str">
        <f t="shared" si="155"/>
        <v xml:space="preserve"> </v>
      </c>
      <c r="X973" s="40" t="str">
        <f>IF(H973="M",IF(P973&lt;&gt;4,"",VLOOKUP(CONCATENATE(O973," ",(P973-3)),$W$2:AA973,5,0)),IF(P973&lt;&gt;3,"",VLOOKUP(CONCATENATE(O973," ",(P973-2)),$W$2:AA973,5,0)))</f>
        <v/>
      </c>
      <c r="Y973" s="40" t="str">
        <f>IF(H973="M",IF(P973&lt;&gt;4,"",VLOOKUP(CONCATENATE(O973," ",(P973-2)),$W$2:AA973,5,0)),IF(P973&lt;&gt;3,"",VLOOKUP(CONCATENATE(O973," ",(P973-1)),$W$2:AA973,5,0)))</f>
        <v/>
      </c>
      <c r="Z973" s="40" t="str">
        <f>IF(H973="M",IF(P973&lt;&gt;4,"",VLOOKUP(CONCATENATE(O973," ",(P973-1)),$W$2:AA973,5,0)),IF(P973&lt;&gt;3,"",VLOOKUP(CONCATENATE(O973," ",(P973)),$W$2:AA973,5,0)))</f>
        <v/>
      </c>
      <c r="AA973" s="40" t="str">
        <f t="shared" si="159"/>
        <v/>
      </c>
    </row>
    <row r="974" spans="1:27" x14ac:dyDescent="0.3">
      <c r="A974" s="78" t="str">
        <f t="shared" si="152"/>
        <v/>
      </c>
      <c r="B974" s="78" t="str">
        <f t="shared" si="153"/>
        <v/>
      </c>
      <c r="C974" s="1">
        <v>973</v>
      </c>
      <c r="E974" s="73"/>
      <c r="F974" t="str">
        <f>IF(D974="","",VLOOKUP(D974,ENTRANTS!$A$1:$H$1000,2,0))</f>
        <v/>
      </c>
      <c r="G974" t="str">
        <f>IF(D974="","",VLOOKUP(D974,ENTRANTS!$A$1:$H$1000,3,0))</f>
        <v/>
      </c>
      <c r="H974" s="1" t="str">
        <f>IF(D974="","",LEFT(VLOOKUP(D974,ENTRANTS!$A$1:$H$1000,5,0),1))</f>
        <v/>
      </c>
      <c r="I974" s="1" t="str">
        <f>IF(D974="","",COUNTIF($H$2:H974,H974))</f>
        <v/>
      </c>
      <c r="J974" s="1" t="str">
        <f>IF(D974="","",VLOOKUP(D974,ENTRANTS!$A$1:$H$1000,4,0))</f>
        <v/>
      </c>
      <c r="K974" s="1" t="str">
        <f>IF(D974="","",COUNTIF($J$2:J974,J974))</f>
        <v/>
      </c>
      <c r="L974" t="str">
        <f>IF(D974="","",VLOOKUP(D974,ENTRANTS!$A$1:$H$1000,6,0))</f>
        <v/>
      </c>
      <c r="M974" s="99" t="str">
        <f t="shared" si="156"/>
        <v/>
      </c>
      <c r="N974" s="38"/>
      <c r="O974" s="5" t="str">
        <f t="shared" si="157"/>
        <v/>
      </c>
      <c r="P974" s="6" t="str">
        <f>IF(D974="","",COUNTIF($O$2:O974,O974))</f>
        <v/>
      </c>
      <c r="Q974" s="7" t="str">
        <f t="shared" si="150"/>
        <v/>
      </c>
      <c r="R974" s="42" t="str">
        <f>IF(AND(P974=4,H974="M",NOT(L974="Unattached")),SUMIF(O$2:O974,O974,I$2:I974),"")</f>
        <v/>
      </c>
      <c r="S974" s="7" t="str">
        <f t="shared" si="151"/>
        <v/>
      </c>
      <c r="T974" s="42" t="str">
        <f>IF(AND(P974=3,H974="F",NOT(L974="Unattached")),SUMIF(O$2:O974,O974,I$2:I974),"")</f>
        <v/>
      </c>
      <c r="U974" s="8" t="str">
        <f t="shared" si="154"/>
        <v/>
      </c>
      <c r="V974" s="8" t="str">
        <f t="shared" si="158"/>
        <v/>
      </c>
      <c r="W974" s="40" t="str">
        <f t="shared" si="155"/>
        <v xml:space="preserve"> </v>
      </c>
      <c r="X974" s="40" t="str">
        <f>IF(H974="M",IF(P974&lt;&gt;4,"",VLOOKUP(CONCATENATE(O974," ",(P974-3)),$W$2:AA974,5,0)),IF(P974&lt;&gt;3,"",VLOOKUP(CONCATENATE(O974," ",(P974-2)),$W$2:AA974,5,0)))</f>
        <v/>
      </c>
      <c r="Y974" s="40" t="str">
        <f>IF(H974="M",IF(P974&lt;&gt;4,"",VLOOKUP(CONCATENATE(O974," ",(P974-2)),$W$2:AA974,5,0)),IF(P974&lt;&gt;3,"",VLOOKUP(CONCATENATE(O974," ",(P974-1)),$W$2:AA974,5,0)))</f>
        <v/>
      </c>
      <c r="Z974" s="40" t="str">
        <f>IF(H974="M",IF(P974&lt;&gt;4,"",VLOOKUP(CONCATENATE(O974," ",(P974-1)),$W$2:AA974,5,0)),IF(P974&lt;&gt;3,"",VLOOKUP(CONCATENATE(O974," ",(P974)),$W$2:AA974,5,0)))</f>
        <v/>
      </c>
      <c r="AA974" s="40" t="str">
        <f t="shared" si="159"/>
        <v/>
      </c>
    </row>
    <row r="975" spans="1:27" x14ac:dyDescent="0.3">
      <c r="A975" s="78" t="str">
        <f t="shared" si="152"/>
        <v/>
      </c>
      <c r="B975" s="78" t="str">
        <f t="shared" si="153"/>
        <v/>
      </c>
      <c r="C975" s="1">
        <v>974</v>
      </c>
      <c r="E975" s="73"/>
      <c r="F975" t="str">
        <f>IF(D975="","",VLOOKUP(D975,ENTRANTS!$A$1:$H$1000,2,0))</f>
        <v/>
      </c>
      <c r="G975" t="str">
        <f>IF(D975="","",VLOOKUP(D975,ENTRANTS!$A$1:$H$1000,3,0))</f>
        <v/>
      </c>
      <c r="H975" s="1" t="str">
        <f>IF(D975="","",LEFT(VLOOKUP(D975,ENTRANTS!$A$1:$H$1000,5,0),1))</f>
        <v/>
      </c>
      <c r="I975" s="1" t="str">
        <f>IF(D975="","",COUNTIF($H$2:H975,H975))</f>
        <v/>
      </c>
      <c r="J975" s="1" t="str">
        <f>IF(D975="","",VLOOKUP(D975,ENTRANTS!$A$1:$H$1000,4,0))</f>
        <v/>
      </c>
      <c r="K975" s="1" t="str">
        <f>IF(D975="","",COUNTIF($J$2:J975,J975))</f>
        <v/>
      </c>
      <c r="L975" t="str">
        <f>IF(D975="","",VLOOKUP(D975,ENTRANTS!$A$1:$H$1000,6,0))</f>
        <v/>
      </c>
      <c r="M975" s="99" t="str">
        <f t="shared" si="156"/>
        <v/>
      </c>
      <c r="N975" s="38"/>
      <c r="O975" s="5" t="str">
        <f t="shared" si="157"/>
        <v/>
      </c>
      <c r="P975" s="6" t="str">
        <f>IF(D975="","",COUNTIF($O$2:O975,O975))</f>
        <v/>
      </c>
      <c r="Q975" s="7" t="str">
        <f t="shared" si="150"/>
        <v/>
      </c>
      <c r="R975" s="42" t="str">
        <f>IF(AND(P975=4,H975="M",NOT(L975="Unattached")),SUMIF(O$2:O975,O975,I$2:I975),"")</f>
        <v/>
      </c>
      <c r="S975" s="7" t="str">
        <f t="shared" si="151"/>
        <v/>
      </c>
      <c r="T975" s="42" t="str">
        <f>IF(AND(P975=3,H975="F",NOT(L975="Unattached")),SUMIF(O$2:O975,O975,I$2:I975),"")</f>
        <v/>
      </c>
      <c r="U975" s="8" t="str">
        <f t="shared" si="154"/>
        <v/>
      </c>
      <c r="V975" s="8" t="str">
        <f t="shared" si="158"/>
        <v/>
      </c>
      <c r="W975" s="40" t="str">
        <f t="shared" si="155"/>
        <v xml:space="preserve"> </v>
      </c>
      <c r="X975" s="40" t="str">
        <f>IF(H975="M",IF(P975&lt;&gt;4,"",VLOOKUP(CONCATENATE(O975," ",(P975-3)),$W$2:AA975,5,0)),IF(P975&lt;&gt;3,"",VLOOKUP(CONCATENATE(O975," ",(P975-2)),$W$2:AA975,5,0)))</f>
        <v/>
      </c>
      <c r="Y975" s="40" t="str">
        <f>IF(H975="M",IF(P975&lt;&gt;4,"",VLOOKUP(CONCATENATE(O975," ",(P975-2)),$W$2:AA975,5,0)),IF(P975&lt;&gt;3,"",VLOOKUP(CONCATENATE(O975," ",(P975-1)),$W$2:AA975,5,0)))</f>
        <v/>
      </c>
      <c r="Z975" s="40" t="str">
        <f>IF(H975="M",IF(P975&lt;&gt;4,"",VLOOKUP(CONCATENATE(O975," ",(P975-1)),$W$2:AA975,5,0)),IF(P975&lt;&gt;3,"",VLOOKUP(CONCATENATE(O975," ",(P975)),$W$2:AA975,5,0)))</f>
        <v/>
      </c>
      <c r="AA975" s="40" t="str">
        <f t="shared" si="159"/>
        <v/>
      </c>
    </row>
    <row r="976" spans="1:27" x14ac:dyDescent="0.3">
      <c r="A976" s="78" t="str">
        <f t="shared" si="152"/>
        <v/>
      </c>
      <c r="B976" s="78" t="str">
        <f t="shared" si="153"/>
        <v/>
      </c>
      <c r="C976" s="1">
        <v>975</v>
      </c>
      <c r="E976" s="73"/>
      <c r="F976" t="str">
        <f>IF(D976="","",VLOOKUP(D976,ENTRANTS!$A$1:$H$1000,2,0))</f>
        <v/>
      </c>
      <c r="G976" t="str">
        <f>IF(D976="","",VLOOKUP(D976,ENTRANTS!$A$1:$H$1000,3,0))</f>
        <v/>
      </c>
      <c r="H976" s="1" t="str">
        <f>IF(D976="","",LEFT(VLOOKUP(D976,ENTRANTS!$A$1:$H$1000,5,0),1))</f>
        <v/>
      </c>
      <c r="I976" s="1" t="str">
        <f>IF(D976="","",COUNTIF($H$2:H976,H976))</f>
        <v/>
      </c>
      <c r="J976" s="1" t="str">
        <f>IF(D976="","",VLOOKUP(D976,ENTRANTS!$A$1:$H$1000,4,0))</f>
        <v/>
      </c>
      <c r="K976" s="1" t="str">
        <f>IF(D976="","",COUNTIF($J$2:J976,J976))</f>
        <v/>
      </c>
      <c r="L976" t="str">
        <f>IF(D976="","",VLOOKUP(D976,ENTRANTS!$A$1:$H$1000,6,0))</f>
        <v/>
      </c>
      <c r="M976" s="99" t="str">
        <f t="shared" si="156"/>
        <v/>
      </c>
      <c r="N976" s="38"/>
      <c r="O976" s="5" t="str">
        <f t="shared" si="157"/>
        <v/>
      </c>
      <c r="P976" s="6" t="str">
        <f>IF(D976="","",COUNTIF($O$2:O976,O976))</f>
        <v/>
      </c>
      <c r="Q976" s="7" t="str">
        <f t="shared" si="150"/>
        <v/>
      </c>
      <c r="R976" s="42" t="str">
        <f>IF(AND(P976=4,H976="M",NOT(L976="Unattached")),SUMIF(O$2:O976,O976,I$2:I976),"")</f>
        <v/>
      </c>
      <c r="S976" s="7" t="str">
        <f t="shared" si="151"/>
        <v/>
      </c>
      <c r="T976" s="42" t="str">
        <f>IF(AND(P976=3,H976="F",NOT(L976="Unattached")),SUMIF(O$2:O976,O976,I$2:I976),"")</f>
        <v/>
      </c>
      <c r="U976" s="8" t="str">
        <f t="shared" si="154"/>
        <v/>
      </c>
      <c r="V976" s="8" t="str">
        <f t="shared" si="158"/>
        <v/>
      </c>
      <c r="W976" s="40" t="str">
        <f t="shared" si="155"/>
        <v xml:space="preserve"> </v>
      </c>
      <c r="X976" s="40" t="str">
        <f>IF(H976="M",IF(P976&lt;&gt;4,"",VLOOKUP(CONCATENATE(O976," ",(P976-3)),$W$2:AA976,5,0)),IF(P976&lt;&gt;3,"",VLOOKUP(CONCATENATE(O976," ",(P976-2)),$W$2:AA976,5,0)))</f>
        <v/>
      </c>
      <c r="Y976" s="40" t="str">
        <f>IF(H976="M",IF(P976&lt;&gt;4,"",VLOOKUP(CONCATENATE(O976," ",(P976-2)),$W$2:AA976,5,0)),IF(P976&lt;&gt;3,"",VLOOKUP(CONCATENATE(O976," ",(P976-1)),$W$2:AA976,5,0)))</f>
        <v/>
      </c>
      <c r="Z976" s="40" t="str">
        <f>IF(H976="M",IF(P976&lt;&gt;4,"",VLOOKUP(CONCATENATE(O976," ",(P976-1)),$W$2:AA976,5,0)),IF(P976&lt;&gt;3,"",VLOOKUP(CONCATENATE(O976," ",(P976)),$W$2:AA976,5,0)))</f>
        <v/>
      </c>
      <c r="AA976" s="40" t="str">
        <f t="shared" si="159"/>
        <v/>
      </c>
    </row>
    <row r="977" spans="1:27" x14ac:dyDescent="0.3">
      <c r="A977" s="78" t="str">
        <f t="shared" si="152"/>
        <v/>
      </c>
      <c r="B977" s="78" t="str">
        <f t="shared" si="153"/>
        <v/>
      </c>
      <c r="C977" s="1">
        <v>976</v>
      </c>
      <c r="E977" s="73"/>
      <c r="F977" t="str">
        <f>IF(D977="","",VLOOKUP(D977,ENTRANTS!$A$1:$H$1000,2,0))</f>
        <v/>
      </c>
      <c r="G977" t="str">
        <f>IF(D977="","",VLOOKUP(D977,ENTRANTS!$A$1:$H$1000,3,0))</f>
        <v/>
      </c>
      <c r="H977" s="1" t="str">
        <f>IF(D977="","",LEFT(VLOOKUP(D977,ENTRANTS!$A$1:$H$1000,5,0),1))</f>
        <v/>
      </c>
      <c r="I977" s="1" t="str">
        <f>IF(D977="","",COUNTIF($H$2:H977,H977))</f>
        <v/>
      </c>
      <c r="J977" s="1" t="str">
        <f>IF(D977="","",VLOOKUP(D977,ENTRANTS!$A$1:$H$1000,4,0))</f>
        <v/>
      </c>
      <c r="K977" s="1" t="str">
        <f>IF(D977="","",COUNTIF($J$2:J977,J977))</f>
        <v/>
      </c>
      <c r="L977" t="str">
        <f>IF(D977="","",VLOOKUP(D977,ENTRANTS!$A$1:$H$1000,6,0))</f>
        <v/>
      </c>
      <c r="M977" s="99" t="str">
        <f t="shared" si="156"/>
        <v/>
      </c>
      <c r="N977" s="38"/>
      <c r="O977" s="5" t="str">
        <f t="shared" si="157"/>
        <v/>
      </c>
      <c r="P977" s="6" t="str">
        <f>IF(D977="","",COUNTIF($O$2:O977,O977))</f>
        <v/>
      </c>
      <c r="Q977" s="7" t="str">
        <f t="shared" si="150"/>
        <v/>
      </c>
      <c r="R977" s="42" t="str">
        <f>IF(AND(P977=4,H977="M",NOT(L977="Unattached")),SUMIF(O$2:O977,O977,I$2:I977),"")</f>
        <v/>
      </c>
      <c r="S977" s="7" t="str">
        <f t="shared" si="151"/>
        <v/>
      </c>
      <c r="T977" s="42" t="str">
        <f>IF(AND(P977=3,H977="F",NOT(L977="Unattached")),SUMIF(O$2:O977,O977,I$2:I977),"")</f>
        <v/>
      </c>
      <c r="U977" s="8" t="str">
        <f t="shared" si="154"/>
        <v/>
      </c>
      <c r="V977" s="8" t="str">
        <f t="shared" si="158"/>
        <v/>
      </c>
      <c r="W977" s="40" t="str">
        <f t="shared" si="155"/>
        <v xml:space="preserve"> </v>
      </c>
      <c r="X977" s="40" t="str">
        <f>IF(H977="M",IF(P977&lt;&gt;4,"",VLOOKUP(CONCATENATE(O977," ",(P977-3)),$W$2:AA977,5,0)),IF(P977&lt;&gt;3,"",VLOOKUP(CONCATENATE(O977," ",(P977-2)),$W$2:AA977,5,0)))</f>
        <v/>
      </c>
      <c r="Y977" s="40" t="str">
        <f>IF(H977="M",IF(P977&lt;&gt;4,"",VLOOKUP(CONCATENATE(O977," ",(P977-2)),$W$2:AA977,5,0)),IF(P977&lt;&gt;3,"",VLOOKUP(CONCATENATE(O977," ",(P977-1)),$W$2:AA977,5,0)))</f>
        <v/>
      </c>
      <c r="Z977" s="40" t="str">
        <f>IF(H977="M",IF(P977&lt;&gt;4,"",VLOOKUP(CONCATENATE(O977," ",(P977-1)),$W$2:AA977,5,0)),IF(P977&lt;&gt;3,"",VLOOKUP(CONCATENATE(O977," ",(P977)),$W$2:AA977,5,0)))</f>
        <v/>
      </c>
      <c r="AA977" s="40" t="str">
        <f t="shared" si="159"/>
        <v/>
      </c>
    </row>
    <row r="978" spans="1:27" x14ac:dyDescent="0.3">
      <c r="A978" s="78" t="str">
        <f t="shared" si="152"/>
        <v/>
      </c>
      <c r="B978" s="78" t="str">
        <f t="shared" si="153"/>
        <v/>
      </c>
      <c r="C978" s="1">
        <v>977</v>
      </c>
      <c r="E978" s="73"/>
      <c r="F978" t="str">
        <f>IF(D978="","",VLOOKUP(D978,ENTRANTS!$A$1:$H$1000,2,0))</f>
        <v/>
      </c>
      <c r="G978" t="str">
        <f>IF(D978="","",VLOOKUP(D978,ENTRANTS!$A$1:$H$1000,3,0))</f>
        <v/>
      </c>
      <c r="H978" s="1" t="str">
        <f>IF(D978="","",LEFT(VLOOKUP(D978,ENTRANTS!$A$1:$H$1000,5,0),1))</f>
        <v/>
      </c>
      <c r="I978" s="1" t="str">
        <f>IF(D978="","",COUNTIF($H$2:H978,H978))</f>
        <v/>
      </c>
      <c r="J978" s="1" t="str">
        <f>IF(D978="","",VLOOKUP(D978,ENTRANTS!$A$1:$H$1000,4,0))</f>
        <v/>
      </c>
      <c r="K978" s="1" t="str">
        <f>IF(D978="","",COUNTIF($J$2:J978,J978))</f>
        <v/>
      </c>
      <c r="L978" t="str">
        <f>IF(D978="","",VLOOKUP(D978,ENTRANTS!$A$1:$H$1000,6,0))</f>
        <v/>
      </c>
      <c r="M978" s="99" t="str">
        <f t="shared" si="156"/>
        <v/>
      </c>
      <c r="N978" s="38"/>
      <c r="O978" s="5" t="str">
        <f t="shared" si="157"/>
        <v/>
      </c>
      <c r="P978" s="6" t="str">
        <f>IF(D978="","",COUNTIF($O$2:O978,O978))</f>
        <v/>
      </c>
      <c r="Q978" s="7" t="str">
        <f t="shared" si="150"/>
        <v/>
      </c>
      <c r="R978" s="42" t="str">
        <f>IF(AND(P978=4,H978="M",NOT(L978="Unattached")),SUMIF(O$2:O978,O978,I$2:I978),"")</f>
        <v/>
      </c>
      <c r="S978" s="7" t="str">
        <f t="shared" si="151"/>
        <v/>
      </c>
      <c r="T978" s="42" t="str">
        <f>IF(AND(P978=3,H978="F",NOT(L978="Unattached")),SUMIF(O$2:O978,O978,I$2:I978),"")</f>
        <v/>
      </c>
      <c r="U978" s="8" t="str">
        <f t="shared" si="154"/>
        <v/>
      </c>
      <c r="V978" s="8" t="str">
        <f t="shared" si="158"/>
        <v/>
      </c>
      <c r="W978" s="40" t="str">
        <f t="shared" si="155"/>
        <v xml:space="preserve"> </v>
      </c>
      <c r="X978" s="40" t="str">
        <f>IF(H978="M",IF(P978&lt;&gt;4,"",VLOOKUP(CONCATENATE(O978," ",(P978-3)),$W$2:AA978,5,0)),IF(P978&lt;&gt;3,"",VLOOKUP(CONCATENATE(O978," ",(P978-2)),$W$2:AA978,5,0)))</f>
        <v/>
      </c>
      <c r="Y978" s="40" t="str">
        <f>IF(H978="M",IF(P978&lt;&gt;4,"",VLOOKUP(CONCATENATE(O978," ",(P978-2)),$W$2:AA978,5,0)),IF(P978&lt;&gt;3,"",VLOOKUP(CONCATENATE(O978," ",(P978-1)),$W$2:AA978,5,0)))</f>
        <v/>
      </c>
      <c r="Z978" s="40" t="str">
        <f>IF(H978="M",IF(P978&lt;&gt;4,"",VLOOKUP(CONCATENATE(O978," ",(P978-1)),$W$2:AA978,5,0)),IF(P978&lt;&gt;3,"",VLOOKUP(CONCATENATE(O978," ",(P978)),$W$2:AA978,5,0)))</f>
        <v/>
      </c>
      <c r="AA978" s="40" t="str">
        <f t="shared" si="159"/>
        <v/>
      </c>
    </row>
    <row r="979" spans="1:27" x14ac:dyDescent="0.3">
      <c r="A979" s="78" t="str">
        <f t="shared" si="152"/>
        <v/>
      </c>
      <c r="B979" s="78" t="str">
        <f t="shared" si="153"/>
        <v/>
      </c>
      <c r="C979" s="1">
        <v>978</v>
      </c>
      <c r="E979" s="73"/>
      <c r="F979" t="str">
        <f>IF(D979="","",VLOOKUP(D979,ENTRANTS!$A$1:$H$1000,2,0))</f>
        <v/>
      </c>
      <c r="G979" t="str">
        <f>IF(D979="","",VLOOKUP(D979,ENTRANTS!$A$1:$H$1000,3,0))</f>
        <v/>
      </c>
      <c r="H979" s="1" t="str">
        <f>IF(D979="","",LEFT(VLOOKUP(D979,ENTRANTS!$A$1:$H$1000,5,0),1))</f>
        <v/>
      </c>
      <c r="I979" s="1" t="str">
        <f>IF(D979="","",COUNTIF($H$2:H979,H979))</f>
        <v/>
      </c>
      <c r="J979" s="1" t="str">
        <f>IF(D979="","",VLOOKUP(D979,ENTRANTS!$A$1:$H$1000,4,0))</f>
        <v/>
      </c>
      <c r="K979" s="1" t="str">
        <f>IF(D979="","",COUNTIF($J$2:J979,J979))</f>
        <v/>
      </c>
      <c r="L979" t="str">
        <f>IF(D979="","",VLOOKUP(D979,ENTRANTS!$A$1:$H$1000,6,0))</f>
        <v/>
      </c>
      <c r="M979" s="99" t="str">
        <f t="shared" si="156"/>
        <v/>
      </c>
      <c r="N979" s="38"/>
      <c r="O979" s="5" t="str">
        <f t="shared" si="157"/>
        <v/>
      </c>
      <c r="P979" s="6" t="str">
        <f>IF(D979="","",COUNTIF($O$2:O979,O979))</f>
        <v/>
      </c>
      <c r="Q979" s="7" t="str">
        <f t="shared" si="150"/>
        <v/>
      </c>
      <c r="R979" s="42" t="str">
        <f>IF(AND(P979=4,H979="M",NOT(L979="Unattached")),SUMIF(O$2:O979,O979,I$2:I979),"")</f>
        <v/>
      </c>
      <c r="S979" s="7" t="str">
        <f t="shared" si="151"/>
        <v/>
      </c>
      <c r="T979" s="42" t="str">
        <f>IF(AND(P979=3,H979="F",NOT(L979="Unattached")),SUMIF(O$2:O979,O979,I$2:I979),"")</f>
        <v/>
      </c>
      <c r="U979" s="8" t="str">
        <f t="shared" si="154"/>
        <v/>
      </c>
      <c r="V979" s="8" t="str">
        <f t="shared" si="158"/>
        <v/>
      </c>
      <c r="W979" s="40" t="str">
        <f t="shared" si="155"/>
        <v xml:space="preserve"> </v>
      </c>
      <c r="X979" s="40" t="str">
        <f>IF(H979="M",IF(P979&lt;&gt;4,"",VLOOKUP(CONCATENATE(O979," ",(P979-3)),$W$2:AA979,5,0)),IF(P979&lt;&gt;3,"",VLOOKUP(CONCATENATE(O979," ",(P979-2)),$W$2:AA979,5,0)))</f>
        <v/>
      </c>
      <c r="Y979" s="40" t="str">
        <f>IF(H979="M",IF(P979&lt;&gt;4,"",VLOOKUP(CONCATENATE(O979," ",(P979-2)),$W$2:AA979,5,0)),IF(P979&lt;&gt;3,"",VLOOKUP(CONCATENATE(O979," ",(P979-1)),$W$2:AA979,5,0)))</f>
        <v/>
      </c>
      <c r="Z979" s="40" t="str">
        <f>IF(H979="M",IF(P979&lt;&gt;4,"",VLOOKUP(CONCATENATE(O979," ",(P979-1)),$W$2:AA979,5,0)),IF(P979&lt;&gt;3,"",VLOOKUP(CONCATENATE(O979," ",(P979)),$W$2:AA979,5,0)))</f>
        <v/>
      </c>
      <c r="AA979" s="40" t="str">
        <f t="shared" si="159"/>
        <v/>
      </c>
    </row>
    <row r="980" spans="1:27" x14ac:dyDescent="0.3">
      <c r="A980" s="78" t="str">
        <f t="shared" si="152"/>
        <v/>
      </c>
      <c r="B980" s="78" t="str">
        <f t="shared" si="153"/>
        <v/>
      </c>
      <c r="C980" s="1">
        <v>979</v>
      </c>
      <c r="E980" s="73"/>
      <c r="F980" t="str">
        <f>IF(D980="","",VLOOKUP(D980,ENTRANTS!$A$1:$H$1000,2,0))</f>
        <v/>
      </c>
      <c r="G980" t="str">
        <f>IF(D980="","",VLOOKUP(D980,ENTRANTS!$A$1:$H$1000,3,0))</f>
        <v/>
      </c>
      <c r="H980" s="1" t="str">
        <f>IF(D980="","",LEFT(VLOOKUP(D980,ENTRANTS!$A$1:$H$1000,5,0),1))</f>
        <v/>
      </c>
      <c r="I980" s="1" t="str">
        <f>IF(D980="","",COUNTIF($H$2:H980,H980))</f>
        <v/>
      </c>
      <c r="J980" s="1" t="str">
        <f>IF(D980="","",VLOOKUP(D980,ENTRANTS!$A$1:$H$1000,4,0))</f>
        <v/>
      </c>
      <c r="K980" s="1" t="str">
        <f>IF(D980="","",COUNTIF($J$2:J980,J980))</f>
        <v/>
      </c>
      <c r="L980" t="str">
        <f>IF(D980="","",VLOOKUP(D980,ENTRANTS!$A$1:$H$1000,6,0))</f>
        <v/>
      </c>
      <c r="M980" s="99" t="str">
        <f t="shared" si="156"/>
        <v/>
      </c>
      <c r="N980" s="38"/>
      <c r="O980" s="5" t="str">
        <f t="shared" si="157"/>
        <v/>
      </c>
      <c r="P980" s="6" t="str">
        <f>IF(D980="","",COUNTIF($O$2:O980,O980))</f>
        <v/>
      </c>
      <c r="Q980" s="7" t="str">
        <f t="shared" si="150"/>
        <v/>
      </c>
      <c r="R980" s="42" t="str">
        <f>IF(AND(P980=4,H980="M",NOT(L980="Unattached")),SUMIF(O$2:O980,O980,I$2:I980),"")</f>
        <v/>
      </c>
      <c r="S980" s="7" t="str">
        <f t="shared" si="151"/>
        <v/>
      </c>
      <c r="T980" s="42" t="str">
        <f>IF(AND(P980=3,H980="F",NOT(L980="Unattached")),SUMIF(O$2:O980,O980,I$2:I980),"")</f>
        <v/>
      </c>
      <c r="U980" s="8" t="str">
        <f t="shared" si="154"/>
        <v/>
      </c>
      <c r="V980" s="8" t="str">
        <f t="shared" si="158"/>
        <v/>
      </c>
      <c r="W980" s="40" t="str">
        <f t="shared" si="155"/>
        <v xml:space="preserve"> </v>
      </c>
      <c r="X980" s="40" t="str">
        <f>IF(H980="M",IF(P980&lt;&gt;4,"",VLOOKUP(CONCATENATE(O980," ",(P980-3)),$W$2:AA980,5,0)),IF(P980&lt;&gt;3,"",VLOOKUP(CONCATENATE(O980," ",(P980-2)),$W$2:AA980,5,0)))</f>
        <v/>
      </c>
      <c r="Y980" s="40" t="str">
        <f>IF(H980="M",IF(P980&lt;&gt;4,"",VLOOKUP(CONCATENATE(O980," ",(P980-2)),$W$2:AA980,5,0)),IF(P980&lt;&gt;3,"",VLOOKUP(CONCATENATE(O980," ",(P980-1)),$W$2:AA980,5,0)))</f>
        <v/>
      </c>
      <c r="Z980" s="40" t="str">
        <f>IF(H980="M",IF(P980&lt;&gt;4,"",VLOOKUP(CONCATENATE(O980," ",(P980-1)),$W$2:AA980,5,0)),IF(P980&lt;&gt;3,"",VLOOKUP(CONCATENATE(O980," ",(P980)),$W$2:AA980,5,0)))</f>
        <v/>
      </c>
      <c r="AA980" s="40" t="str">
        <f t="shared" si="159"/>
        <v/>
      </c>
    </row>
    <row r="981" spans="1:27" x14ac:dyDescent="0.3">
      <c r="A981" s="78" t="str">
        <f t="shared" si="152"/>
        <v/>
      </c>
      <c r="B981" s="78" t="str">
        <f t="shared" si="153"/>
        <v/>
      </c>
      <c r="C981" s="1">
        <v>980</v>
      </c>
      <c r="E981" s="73"/>
      <c r="F981" t="str">
        <f>IF(D981="","",VLOOKUP(D981,ENTRANTS!$A$1:$H$1000,2,0))</f>
        <v/>
      </c>
      <c r="G981" t="str">
        <f>IF(D981="","",VLOOKUP(D981,ENTRANTS!$A$1:$H$1000,3,0))</f>
        <v/>
      </c>
      <c r="H981" s="1" t="str">
        <f>IF(D981="","",LEFT(VLOOKUP(D981,ENTRANTS!$A$1:$H$1000,5,0),1))</f>
        <v/>
      </c>
      <c r="I981" s="1" t="str">
        <f>IF(D981="","",COUNTIF($H$2:H981,H981))</f>
        <v/>
      </c>
      <c r="J981" s="1" t="str">
        <f>IF(D981="","",VLOOKUP(D981,ENTRANTS!$A$1:$H$1000,4,0))</f>
        <v/>
      </c>
      <c r="K981" s="1" t="str">
        <f>IF(D981="","",COUNTIF($J$2:J981,J981))</f>
        <v/>
      </c>
      <c r="L981" t="str">
        <f>IF(D981="","",VLOOKUP(D981,ENTRANTS!$A$1:$H$1000,6,0))</f>
        <v/>
      </c>
      <c r="M981" s="99" t="str">
        <f t="shared" si="156"/>
        <v/>
      </c>
      <c r="N981" s="38"/>
      <c r="O981" s="5" t="str">
        <f t="shared" si="157"/>
        <v/>
      </c>
      <c r="P981" s="6" t="str">
        <f>IF(D981="","",COUNTIF($O$2:O981,O981))</f>
        <v/>
      </c>
      <c r="Q981" s="7" t="str">
        <f t="shared" si="150"/>
        <v/>
      </c>
      <c r="R981" s="42" t="str">
        <f>IF(AND(P981=4,H981="M",NOT(L981="Unattached")),SUMIF(O$2:O981,O981,I$2:I981),"")</f>
        <v/>
      </c>
      <c r="S981" s="7" t="str">
        <f t="shared" si="151"/>
        <v/>
      </c>
      <c r="T981" s="42" t="str">
        <f>IF(AND(P981=3,H981="F",NOT(L981="Unattached")),SUMIF(O$2:O981,O981,I$2:I981),"")</f>
        <v/>
      </c>
      <c r="U981" s="8" t="str">
        <f t="shared" si="154"/>
        <v/>
      </c>
      <c r="V981" s="8" t="str">
        <f t="shared" si="158"/>
        <v/>
      </c>
      <c r="W981" s="40" t="str">
        <f t="shared" si="155"/>
        <v xml:space="preserve"> </v>
      </c>
      <c r="X981" s="40" t="str">
        <f>IF(H981="M",IF(P981&lt;&gt;4,"",VLOOKUP(CONCATENATE(O981," ",(P981-3)),$W$2:AA981,5,0)),IF(P981&lt;&gt;3,"",VLOOKUP(CONCATENATE(O981," ",(P981-2)),$W$2:AA981,5,0)))</f>
        <v/>
      </c>
      <c r="Y981" s="40" t="str">
        <f>IF(H981="M",IF(P981&lt;&gt;4,"",VLOOKUP(CONCATENATE(O981," ",(P981-2)),$W$2:AA981,5,0)),IF(P981&lt;&gt;3,"",VLOOKUP(CONCATENATE(O981," ",(P981-1)),$W$2:AA981,5,0)))</f>
        <v/>
      </c>
      <c r="Z981" s="40" t="str">
        <f>IF(H981="M",IF(P981&lt;&gt;4,"",VLOOKUP(CONCATENATE(O981," ",(P981-1)),$W$2:AA981,5,0)),IF(P981&lt;&gt;3,"",VLOOKUP(CONCATENATE(O981," ",(P981)),$W$2:AA981,5,0)))</f>
        <v/>
      </c>
      <c r="AA981" s="40" t="str">
        <f t="shared" si="159"/>
        <v/>
      </c>
    </row>
    <row r="982" spans="1:27" x14ac:dyDescent="0.3">
      <c r="A982" s="78" t="str">
        <f t="shared" si="152"/>
        <v/>
      </c>
      <c r="B982" s="78" t="str">
        <f t="shared" si="153"/>
        <v/>
      </c>
      <c r="C982" s="1">
        <v>981</v>
      </c>
      <c r="E982" s="73"/>
      <c r="F982" t="str">
        <f>IF(D982="","",VLOOKUP(D982,ENTRANTS!$A$1:$H$1000,2,0))</f>
        <v/>
      </c>
      <c r="G982" t="str">
        <f>IF(D982="","",VLOOKUP(D982,ENTRANTS!$A$1:$H$1000,3,0))</f>
        <v/>
      </c>
      <c r="H982" s="1" t="str">
        <f>IF(D982="","",LEFT(VLOOKUP(D982,ENTRANTS!$A$1:$H$1000,5,0),1))</f>
        <v/>
      </c>
      <c r="I982" s="1" t="str">
        <f>IF(D982="","",COUNTIF($H$2:H982,H982))</f>
        <v/>
      </c>
      <c r="J982" s="1" t="str">
        <f>IF(D982="","",VLOOKUP(D982,ENTRANTS!$A$1:$H$1000,4,0))</f>
        <v/>
      </c>
      <c r="K982" s="1" t="str">
        <f>IF(D982="","",COUNTIF($J$2:J982,J982))</f>
        <v/>
      </c>
      <c r="L982" t="str">
        <f>IF(D982="","",VLOOKUP(D982,ENTRANTS!$A$1:$H$1000,6,0))</f>
        <v/>
      </c>
      <c r="M982" s="99" t="str">
        <f t="shared" si="156"/>
        <v/>
      </c>
      <c r="N982" s="38"/>
      <c r="O982" s="5" t="str">
        <f t="shared" si="157"/>
        <v/>
      </c>
      <c r="P982" s="6" t="str">
        <f>IF(D982="","",COUNTIF($O$2:O982,O982))</f>
        <v/>
      </c>
      <c r="Q982" s="7" t="str">
        <f t="shared" ref="Q982:Q1000" si="160">IF(R982="","",RANK(R982,$R$2:$R$1000,1))</f>
        <v/>
      </c>
      <c r="R982" s="42" t="str">
        <f>IF(AND(P982=4,H982="M",NOT(L982="Unattached")),SUMIF(O$2:O982,O982,I$2:I982),"")</f>
        <v/>
      </c>
      <c r="S982" s="7" t="str">
        <f t="shared" ref="S982:S1000" si="161">IF(T982="","",RANK(T982,$T$2:$T$1000,1))</f>
        <v/>
      </c>
      <c r="T982" s="42" t="str">
        <f>IF(AND(P982=3,H982="F",NOT(L982="Unattached")),SUMIF(O$2:O982,O982,I$2:I982),"")</f>
        <v/>
      </c>
      <c r="U982" s="8" t="str">
        <f t="shared" si="154"/>
        <v/>
      </c>
      <c r="V982" s="8" t="str">
        <f t="shared" si="158"/>
        <v/>
      </c>
      <c r="W982" s="40" t="str">
        <f t="shared" si="155"/>
        <v xml:space="preserve"> </v>
      </c>
      <c r="X982" s="40" t="str">
        <f>IF(H982="M",IF(P982&lt;&gt;4,"",VLOOKUP(CONCATENATE(O982," ",(P982-3)),$W$2:AA982,5,0)),IF(P982&lt;&gt;3,"",VLOOKUP(CONCATENATE(O982," ",(P982-2)),$W$2:AA982,5,0)))</f>
        <v/>
      </c>
      <c r="Y982" s="40" t="str">
        <f>IF(H982="M",IF(P982&lt;&gt;4,"",VLOOKUP(CONCATENATE(O982," ",(P982-2)),$W$2:AA982,5,0)),IF(P982&lt;&gt;3,"",VLOOKUP(CONCATENATE(O982," ",(P982-1)),$W$2:AA982,5,0)))</f>
        <v/>
      </c>
      <c r="Z982" s="40" t="str">
        <f>IF(H982="M",IF(P982&lt;&gt;4,"",VLOOKUP(CONCATENATE(O982," ",(P982-1)),$W$2:AA982,5,0)),IF(P982&lt;&gt;3,"",VLOOKUP(CONCATENATE(O982," ",(P982)),$W$2:AA982,5,0)))</f>
        <v/>
      </c>
      <c r="AA982" s="40" t="str">
        <f t="shared" si="159"/>
        <v/>
      </c>
    </row>
    <row r="983" spans="1:27" x14ac:dyDescent="0.3">
      <c r="A983" s="78" t="str">
        <f t="shared" si="152"/>
        <v/>
      </c>
      <c r="B983" s="78" t="str">
        <f t="shared" si="153"/>
        <v/>
      </c>
      <c r="C983" s="1">
        <v>982</v>
      </c>
      <c r="E983" s="73"/>
      <c r="F983" t="str">
        <f>IF(D983="","",VLOOKUP(D983,ENTRANTS!$A$1:$H$1000,2,0))</f>
        <v/>
      </c>
      <c r="G983" t="str">
        <f>IF(D983="","",VLOOKUP(D983,ENTRANTS!$A$1:$H$1000,3,0))</f>
        <v/>
      </c>
      <c r="H983" s="1" t="str">
        <f>IF(D983="","",LEFT(VLOOKUP(D983,ENTRANTS!$A$1:$H$1000,5,0),1))</f>
        <v/>
      </c>
      <c r="I983" s="1" t="str">
        <f>IF(D983="","",COUNTIF($H$2:H983,H983))</f>
        <v/>
      </c>
      <c r="J983" s="1" t="str">
        <f>IF(D983="","",VLOOKUP(D983,ENTRANTS!$A$1:$H$1000,4,0))</f>
        <v/>
      </c>
      <c r="K983" s="1" t="str">
        <f>IF(D983="","",COUNTIF($J$2:J983,J983))</f>
        <v/>
      </c>
      <c r="L983" t="str">
        <f>IF(D983="","",VLOOKUP(D983,ENTRANTS!$A$1:$H$1000,6,0))</f>
        <v/>
      </c>
      <c r="M983" s="99" t="str">
        <f t="shared" si="156"/>
        <v/>
      </c>
      <c r="N983" s="38"/>
      <c r="O983" s="5" t="str">
        <f t="shared" si="157"/>
        <v/>
      </c>
      <c r="P983" s="6" t="str">
        <f>IF(D983="","",COUNTIF($O$2:O983,O983))</f>
        <v/>
      </c>
      <c r="Q983" s="7" t="str">
        <f t="shared" si="160"/>
        <v/>
      </c>
      <c r="R983" s="42" t="str">
        <f>IF(AND(P983=4,H983="M",NOT(L983="Unattached")),SUMIF(O$2:O983,O983,I$2:I983),"")</f>
        <v/>
      </c>
      <c r="S983" s="7" t="str">
        <f t="shared" si="161"/>
        <v/>
      </c>
      <c r="T983" s="42" t="str">
        <f>IF(AND(P983=3,H983="F",NOT(L983="Unattached")),SUMIF(O$2:O983,O983,I$2:I983),"")</f>
        <v/>
      </c>
      <c r="U983" s="8" t="str">
        <f t="shared" si="154"/>
        <v/>
      </c>
      <c r="V983" s="8" t="str">
        <f t="shared" si="158"/>
        <v/>
      </c>
      <c r="W983" s="40" t="str">
        <f t="shared" si="155"/>
        <v xml:space="preserve"> </v>
      </c>
      <c r="X983" s="40" t="str">
        <f>IF(H983="M",IF(P983&lt;&gt;4,"",VLOOKUP(CONCATENATE(O983," ",(P983-3)),$W$2:AA983,5,0)),IF(P983&lt;&gt;3,"",VLOOKUP(CONCATENATE(O983," ",(P983-2)),$W$2:AA983,5,0)))</f>
        <v/>
      </c>
      <c r="Y983" s="40" t="str">
        <f>IF(H983="M",IF(P983&lt;&gt;4,"",VLOOKUP(CONCATENATE(O983," ",(P983-2)),$W$2:AA983,5,0)),IF(P983&lt;&gt;3,"",VLOOKUP(CONCATENATE(O983," ",(P983-1)),$W$2:AA983,5,0)))</f>
        <v/>
      </c>
      <c r="Z983" s="40" t="str">
        <f>IF(H983="M",IF(P983&lt;&gt;4,"",VLOOKUP(CONCATENATE(O983," ",(P983-1)),$W$2:AA983,5,0)),IF(P983&lt;&gt;3,"",VLOOKUP(CONCATENATE(O983," ",(P983)),$W$2:AA983,5,0)))</f>
        <v/>
      </c>
      <c r="AA983" s="40" t="str">
        <f t="shared" si="159"/>
        <v/>
      </c>
    </row>
    <row r="984" spans="1:27" x14ac:dyDescent="0.3">
      <c r="A984" s="78" t="str">
        <f t="shared" si="152"/>
        <v/>
      </c>
      <c r="B984" s="78" t="str">
        <f t="shared" si="153"/>
        <v/>
      </c>
      <c r="C984" s="1">
        <v>983</v>
      </c>
      <c r="E984" s="73"/>
      <c r="F984" t="str">
        <f>IF(D984="","",VLOOKUP(D984,ENTRANTS!$A$1:$H$1000,2,0))</f>
        <v/>
      </c>
      <c r="G984" t="str">
        <f>IF(D984="","",VLOOKUP(D984,ENTRANTS!$A$1:$H$1000,3,0))</f>
        <v/>
      </c>
      <c r="H984" s="1" t="str">
        <f>IF(D984="","",LEFT(VLOOKUP(D984,ENTRANTS!$A$1:$H$1000,5,0),1))</f>
        <v/>
      </c>
      <c r="I984" s="1" t="str">
        <f>IF(D984="","",COUNTIF($H$2:H984,H984))</f>
        <v/>
      </c>
      <c r="J984" s="1" t="str">
        <f>IF(D984="","",VLOOKUP(D984,ENTRANTS!$A$1:$H$1000,4,0))</f>
        <v/>
      </c>
      <c r="K984" s="1" t="str">
        <f>IF(D984="","",COUNTIF($J$2:J984,J984))</f>
        <v/>
      </c>
      <c r="L984" t="str">
        <f>IF(D984="","",VLOOKUP(D984,ENTRANTS!$A$1:$H$1000,6,0))</f>
        <v/>
      </c>
      <c r="M984" s="99" t="str">
        <f t="shared" si="156"/>
        <v/>
      </c>
      <c r="N984" s="38"/>
      <c r="O984" s="5" t="str">
        <f t="shared" si="157"/>
        <v/>
      </c>
      <c r="P984" s="6" t="str">
        <f>IF(D984="","",COUNTIF($O$2:O984,O984))</f>
        <v/>
      </c>
      <c r="Q984" s="7" t="str">
        <f t="shared" si="160"/>
        <v/>
      </c>
      <c r="R984" s="42" t="str">
        <f>IF(AND(P984=4,H984="M",NOT(L984="Unattached")),SUMIF(O$2:O984,O984,I$2:I984),"")</f>
        <v/>
      </c>
      <c r="S984" s="7" t="str">
        <f t="shared" si="161"/>
        <v/>
      </c>
      <c r="T984" s="42" t="str">
        <f>IF(AND(P984=3,H984="F",NOT(L984="Unattached")),SUMIF(O$2:O984,O984,I$2:I984),"")</f>
        <v/>
      </c>
      <c r="U984" s="8" t="str">
        <f t="shared" si="154"/>
        <v/>
      </c>
      <c r="V984" s="8" t="str">
        <f t="shared" si="158"/>
        <v/>
      </c>
      <c r="W984" s="40" t="str">
        <f t="shared" si="155"/>
        <v xml:space="preserve"> </v>
      </c>
      <c r="X984" s="40" t="str">
        <f>IF(H984="M",IF(P984&lt;&gt;4,"",VLOOKUP(CONCATENATE(O984," ",(P984-3)),$W$2:AA984,5,0)),IF(P984&lt;&gt;3,"",VLOOKUP(CONCATENATE(O984," ",(P984-2)),$W$2:AA984,5,0)))</f>
        <v/>
      </c>
      <c r="Y984" s="40" t="str">
        <f>IF(H984="M",IF(P984&lt;&gt;4,"",VLOOKUP(CONCATENATE(O984," ",(P984-2)),$W$2:AA984,5,0)),IF(P984&lt;&gt;3,"",VLOOKUP(CONCATENATE(O984," ",(P984-1)),$W$2:AA984,5,0)))</f>
        <v/>
      </c>
      <c r="Z984" s="40" t="str">
        <f>IF(H984="M",IF(P984&lt;&gt;4,"",VLOOKUP(CONCATENATE(O984," ",(P984-1)),$W$2:AA984,5,0)),IF(P984&lt;&gt;3,"",VLOOKUP(CONCATENATE(O984," ",(P984)),$W$2:AA984,5,0)))</f>
        <v/>
      </c>
      <c r="AA984" s="40" t="str">
        <f t="shared" si="159"/>
        <v/>
      </c>
    </row>
    <row r="985" spans="1:27" x14ac:dyDescent="0.3">
      <c r="A985" s="78" t="str">
        <f t="shared" si="152"/>
        <v/>
      </c>
      <c r="B985" s="78" t="str">
        <f t="shared" si="153"/>
        <v/>
      </c>
      <c r="C985" s="1">
        <v>984</v>
      </c>
      <c r="E985" s="73"/>
      <c r="F985" t="str">
        <f>IF(D985="","",VLOOKUP(D985,ENTRANTS!$A$1:$H$1000,2,0))</f>
        <v/>
      </c>
      <c r="G985" t="str">
        <f>IF(D985="","",VLOOKUP(D985,ENTRANTS!$A$1:$H$1000,3,0))</f>
        <v/>
      </c>
      <c r="H985" s="1" t="str">
        <f>IF(D985="","",LEFT(VLOOKUP(D985,ENTRANTS!$A$1:$H$1000,5,0),1))</f>
        <v/>
      </c>
      <c r="I985" s="1" t="str">
        <f>IF(D985="","",COUNTIF($H$2:H985,H985))</f>
        <v/>
      </c>
      <c r="J985" s="1" t="str">
        <f>IF(D985="","",VLOOKUP(D985,ENTRANTS!$A$1:$H$1000,4,0))</f>
        <v/>
      </c>
      <c r="K985" s="1" t="str">
        <f>IF(D985="","",COUNTIF($J$2:J985,J985))</f>
        <v/>
      </c>
      <c r="L985" t="str">
        <f>IF(D985="","",VLOOKUP(D985,ENTRANTS!$A$1:$H$1000,6,0))</f>
        <v/>
      </c>
      <c r="M985" s="99" t="str">
        <f t="shared" si="156"/>
        <v/>
      </c>
      <c r="N985" s="38"/>
      <c r="O985" s="5" t="str">
        <f t="shared" si="157"/>
        <v/>
      </c>
      <c r="P985" s="6" t="str">
        <f>IF(D985="","",COUNTIF($O$2:O985,O985))</f>
        <v/>
      </c>
      <c r="Q985" s="7" t="str">
        <f t="shared" si="160"/>
        <v/>
      </c>
      <c r="R985" s="42" t="str">
        <f>IF(AND(P985=4,H985="M",NOT(L985="Unattached")),SUMIF(O$2:O985,O985,I$2:I985),"")</f>
        <v/>
      </c>
      <c r="S985" s="7" t="str">
        <f t="shared" si="161"/>
        <v/>
      </c>
      <c r="T985" s="42" t="str">
        <f>IF(AND(P985=3,H985="F",NOT(L985="Unattached")),SUMIF(O$2:O985,O985,I$2:I985),"")</f>
        <v/>
      </c>
      <c r="U985" s="8" t="str">
        <f t="shared" si="154"/>
        <v/>
      </c>
      <c r="V985" s="8" t="str">
        <f t="shared" si="158"/>
        <v/>
      </c>
      <c r="W985" s="40" t="str">
        <f t="shared" si="155"/>
        <v xml:space="preserve"> </v>
      </c>
      <c r="X985" s="40" t="str">
        <f>IF(H985="M",IF(P985&lt;&gt;4,"",VLOOKUP(CONCATENATE(O985," ",(P985-3)),$W$2:AA985,5,0)),IF(P985&lt;&gt;3,"",VLOOKUP(CONCATENATE(O985," ",(P985-2)),$W$2:AA985,5,0)))</f>
        <v/>
      </c>
      <c r="Y985" s="40" t="str">
        <f>IF(H985="M",IF(P985&lt;&gt;4,"",VLOOKUP(CONCATENATE(O985," ",(P985-2)),$W$2:AA985,5,0)),IF(P985&lt;&gt;3,"",VLOOKUP(CONCATENATE(O985," ",(P985-1)),$W$2:AA985,5,0)))</f>
        <v/>
      </c>
      <c r="Z985" s="40" t="str">
        <f>IF(H985="M",IF(P985&lt;&gt;4,"",VLOOKUP(CONCATENATE(O985," ",(P985-1)),$W$2:AA985,5,0)),IF(P985&lt;&gt;3,"",VLOOKUP(CONCATENATE(O985," ",(P985)),$W$2:AA985,5,0)))</f>
        <v/>
      </c>
      <c r="AA985" s="40" t="str">
        <f t="shared" si="159"/>
        <v/>
      </c>
    </row>
    <row r="986" spans="1:27" x14ac:dyDescent="0.3">
      <c r="A986" s="78" t="str">
        <f t="shared" si="152"/>
        <v/>
      </c>
      <c r="B986" s="78" t="str">
        <f t="shared" si="153"/>
        <v/>
      </c>
      <c r="C986" s="1">
        <v>985</v>
      </c>
      <c r="E986" s="73"/>
      <c r="F986" t="str">
        <f>IF(D986="","",VLOOKUP(D986,ENTRANTS!$A$1:$H$1000,2,0))</f>
        <v/>
      </c>
      <c r="G986" t="str">
        <f>IF(D986="","",VLOOKUP(D986,ENTRANTS!$A$1:$H$1000,3,0))</f>
        <v/>
      </c>
      <c r="H986" s="1" t="str">
        <f>IF(D986="","",LEFT(VLOOKUP(D986,ENTRANTS!$A$1:$H$1000,5,0),1))</f>
        <v/>
      </c>
      <c r="I986" s="1" t="str">
        <f>IF(D986="","",COUNTIF($H$2:H986,H986))</f>
        <v/>
      </c>
      <c r="J986" s="1" t="str">
        <f>IF(D986="","",VLOOKUP(D986,ENTRANTS!$A$1:$H$1000,4,0))</f>
        <v/>
      </c>
      <c r="K986" s="1" t="str">
        <f>IF(D986="","",COUNTIF($J$2:J986,J986))</f>
        <v/>
      </c>
      <c r="L986" t="str">
        <f>IF(D986="","",VLOOKUP(D986,ENTRANTS!$A$1:$H$1000,6,0))</f>
        <v/>
      </c>
      <c r="M986" s="99" t="str">
        <f t="shared" si="156"/>
        <v/>
      </c>
      <c r="N986" s="38"/>
      <c r="O986" s="5" t="str">
        <f t="shared" si="157"/>
        <v/>
      </c>
      <c r="P986" s="6" t="str">
        <f>IF(D986="","",COUNTIF($O$2:O986,O986))</f>
        <v/>
      </c>
      <c r="Q986" s="7" t="str">
        <f t="shared" si="160"/>
        <v/>
      </c>
      <c r="R986" s="42" t="str">
        <f>IF(AND(P986=4,H986="M",NOT(L986="Unattached")),SUMIF(O$2:O986,O986,I$2:I986),"")</f>
        <v/>
      </c>
      <c r="S986" s="7" t="str">
        <f t="shared" si="161"/>
        <v/>
      </c>
      <c r="T986" s="42" t="str">
        <f>IF(AND(P986=3,H986="F",NOT(L986="Unattached")),SUMIF(O$2:O986,O986,I$2:I986),"")</f>
        <v/>
      </c>
      <c r="U986" s="8" t="str">
        <f t="shared" si="154"/>
        <v/>
      </c>
      <c r="V986" s="8" t="str">
        <f t="shared" si="158"/>
        <v/>
      </c>
      <c r="W986" s="40" t="str">
        <f t="shared" si="155"/>
        <v xml:space="preserve"> </v>
      </c>
      <c r="X986" s="40" t="str">
        <f>IF(H986="M",IF(P986&lt;&gt;4,"",VLOOKUP(CONCATENATE(O986," ",(P986-3)),$W$2:AA986,5,0)),IF(P986&lt;&gt;3,"",VLOOKUP(CONCATENATE(O986," ",(P986-2)),$W$2:AA986,5,0)))</f>
        <v/>
      </c>
      <c r="Y986" s="40" t="str">
        <f>IF(H986="M",IF(P986&lt;&gt;4,"",VLOOKUP(CONCATENATE(O986," ",(P986-2)),$W$2:AA986,5,0)),IF(P986&lt;&gt;3,"",VLOOKUP(CONCATENATE(O986," ",(P986-1)),$W$2:AA986,5,0)))</f>
        <v/>
      </c>
      <c r="Z986" s="40" t="str">
        <f>IF(H986="M",IF(P986&lt;&gt;4,"",VLOOKUP(CONCATENATE(O986," ",(P986-1)),$W$2:AA986,5,0)),IF(P986&lt;&gt;3,"",VLOOKUP(CONCATENATE(O986," ",(P986)),$W$2:AA986,5,0)))</f>
        <v/>
      </c>
      <c r="AA986" s="40" t="str">
        <f t="shared" si="159"/>
        <v/>
      </c>
    </row>
    <row r="987" spans="1:27" x14ac:dyDescent="0.3">
      <c r="A987" s="78" t="str">
        <f t="shared" si="152"/>
        <v/>
      </c>
      <c r="B987" s="78" t="str">
        <f t="shared" si="153"/>
        <v/>
      </c>
      <c r="C987" s="1">
        <v>986</v>
      </c>
      <c r="E987" s="73"/>
      <c r="F987" t="str">
        <f>IF(D987="","",VLOOKUP(D987,ENTRANTS!$A$1:$H$1000,2,0))</f>
        <v/>
      </c>
      <c r="G987" t="str">
        <f>IF(D987="","",VLOOKUP(D987,ENTRANTS!$A$1:$H$1000,3,0))</f>
        <v/>
      </c>
      <c r="H987" s="1" t="str">
        <f>IF(D987="","",LEFT(VLOOKUP(D987,ENTRANTS!$A$1:$H$1000,5,0),1))</f>
        <v/>
      </c>
      <c r="I987" s="1" t="str">
        <f>IF(D987="","",COUNTIF($H$2:H987,H987))</f>
        <v/>
      </c>
      <c r="J987" s="1" t="str">
        <f>IF(D987="","",VLOOKUP(D987,ENTRANTS!$A$1:$H$1000,4,0))</f>
        <v/>
      </c>
      <c r="K987" s="1" t="str">
        <f>IF(D987="","",COUNTIF($J$2:J987,J987))</f>
        <v/>
      </c>
      <c r="L987" t="str">
        <f>IF(D987="","",VLOOKUP(D987,ENTRANTS!$A$1:$H$1000,6,0))</f>
        <v/>
      </c>
      <c r="M987" s="99" t="str">
        <f t="shared" si="156"/>
        <v/>
      </c>
      <c r="N987" s="38"/>
      <c r="O987" s="5" t="str">
        <f t="shared" si="157"/>
        <v/>
      </c>
      <c r="P987" s="6" t="str">
        <f>IF(D987="","",COUNTIF($O$2:O987,O987))</f>
        <v/>
      </c>
      <c r="Q987" s="7" t="str">
        <f t="shared" si="160"/>
        <v/>
      </c>
      <c r="R987" s="42" t="str">
        <f>IF(AND(P987=4,H987="M",NOT(L987="Unattached")),SUMIF(O$2:O987,O987,I$2:I987),"")</f>
        <v/>
      </c>
      <c r="S987" s="7" t="str">
        <f t="shared" si="161"/>
        <v/>
      </c>
      <c r="T987" s="42" t="str">
        <f>IF(AND(P987=3,H987="F",NOT(L987="Unattached")),SUMIF(O$2:O987,O987,I$2:I987),"")</f>
        <v/>
      </c>
      <c r="U987" s="8" t="str">
        <f t="shared" si="154"/>
        <v/>
      </c>
      <c r="V987" s="8" t="str">
        <f t="shared" si="158"/>
        <v/>
      </c>
      <c r="W987" s="40" t="str">
        <f t="shared" si="155"/>
        <v xml:space="preserve"> </v>
      </c>
      <c r="X987" s="40" t="str">
        <f>IF(H987="M",IF(P987&lt;&gt;4,"",VLOOKUP(CONCATENATE(O987," ",(P987-3)),$W$2:AA987,5,0)),IF(P987&lt;&gt;3,"",VLOOKUP(CONCATENATE(O987," ",(P987-2)),$W$2:AA987,5,0)))</f>
        <v/>
      </c>
      <c r="Y987" s="40" t="str">
        <f>IF(H987="M",IF(P987&lt;&gt;4,"",VLOOKUP(CONCATENATE(O987," ",(P987-2)),$W$2:AA987,5,0)),IF(P987&lt;&gt;3,"",VLOOKUP(CONCATENATE(O987," ",(P987-1)),$W$2:AA987,5,0)))</f>
        <v/>
      </c>
      <c r="Z987" s="40" t="str">
        <f>IF(H987="M",IF(P987&lt;&gt;4,"",VLOOKUP(CONCATENATE(O987," ",(P987-1)),$W$2:AA987,5,0)),IF(P987&lt;&gt;3,"",VLOOKUP(CONCATENATE(O987," ",(P987)),$W$2:AA987,5,0)))</f>
        <v/>
      </c>
      <c r="AA987" s="40" t="str">
        <f t="shared" si="159"/>
        <v/>
      </c>
    </row>
    <row r="988" spans="1:27" x14ac:dyDescent="0.3">
      <c r="A988" s="78" t="str">
        <f t="shared" si="152"/>
        <v/>
      </c>
      <c r="B988" s="78" t="str">
        <f t="shared" si="153"/>
        <v/>
      </c>
      <c r="C988" s="1">
        <v>987</v>
      </c>
      <c r="E988" s="73"/>
      <c r="F988" t="str">
        <f>IF(D988="","",VLOOKUP(D988,ENTRANTS!$A$1:$H$1000,2,0))</f>
        <v/>
      </c>
      <c r="G988" t="str">
        <f>IF(D988="","",VLOOKUP(D988,ENTRANTS!$A$1:$H$1000,3,0))</f>
        <v/>
      </c>
      <c r="H988" s="1" t="str">
        <f>IF(D988="","",LEFT(VLOOKUP(D988,ENTRANTS!$A$1:$H$1000,5,0),1))</f>
        <v/>
      </c>
      <c r="I988" s="1" t="str">
        <f>IF(D988="","",COUNTIF($H$2:H988,H988))</f>
        <v/>
      </c>
      <c r="J988" s="1" t="str">
        <f>IF(D988="","",VLOOKUP(D988,ENTRANTS!$A$1:$H$1000,4,0))</f>
        <v/>
      </c>
      <c r="K988" s="1" t="str">
        <f>IF(D988="","",COUNTIF($J$2:J988,J988))</f>
        <v/>
      </c>
      <c r="L988" t="str">
        <f>IF(D988="","",VLOOKUP(D988,ENTRANTS!$A$1:$H$1000,6,0))</f>
        <v/>
      </c>
      <c r="M988" s="99" t="str">
        <f t="shared" si="156"/>
        <v/>
      </c>
      <c r="N988" s="38"/>
      <c r="O988" s="5" t="str">
        <f t="shared" si="157"/>
        <v/>
      </c>
      <c r="P988" s="6" t="str">
        <f>IF(D988="","",COUNTIF($O$2:O988,O988))</f>
        <v/>
      </c>
      <c r="Q988" s="7" t="str">
        <f t="shared" si="160"/>
        <v/>
      </c>
      <c r="R988" s="42" t="str">
        <f>IF(AND(P988=4,H988="M",NOT(L988="Unattached")),SUMIF(O$2:O988,O988,I$2:I988),"")</f>
        <v/>
      </c>
      <c r="S988" s="7" t="str">
        <f t="shared" si="161"/>
        <v/>
      </c>
      <c r="T988" s="42" t="str">
        <f>IF(AND(P988=3,H988="F",NOT(L988="Unattached")),SUMIF(O$2:O988,O988,I$2:I988),"")</f>
        <v/>
      </c>
      <c r="U988" s="8" t="str">
        <f t="shared" si="154"/>
        <v/>
      </c>
      <c r="V988" s="8" t="str">
        <f t="shared" si="158"/>
        <v/>
      </c>
      <c r="W988" s="40" t="str">
        <f t="shared" si="155"/>
        <v xml:space="preserve"> </v>
      </c>
      <c r="X988" s="40" t="str">
        <f>IF(H988="M",IF(P988&lt;&gt;4,"",VLOOKUP(CONCATENATE(O988," ",(P988-3)),$W$2:AA988,5,0)),IF(P988&lt;&gt;3,"",VLOOKUP(CONCATENATE(O988," ",(P988-2)),$W$2:AA988,5,0)))</f>
        <v/>
      </c>
      <c r="Y988" s="40" t="str">
        <f>IF(H988="M",IF(P988&lt;&gt;4,"",VLOOKUP(CONCATENATE(O988," ",(P988-2)),$W$2:AA988,5,0)),IF(P988&lt;&gt;3,"",VLOOKUP(CONCATENATE(O988," ",(P988-1)),$W$2:AA988,5,0)))</f>
        <v/>
      </c>
      <c r="Z988" s="40" t="str">
        <f>IF(H988="M",IF(P988&lt;&gt;4,"",VLOOKUP(CONCATENATE(O988," ",(P988-1)),$W$2:AA988,5,0)),IF(P988&lt;&gt;3,"",VLOOKUP(CONCATENATE(O988," ",(P988)),$W$2:AA988,5,0)))</f>
        <v/>
      </c>
      <c r="AA988" s="40" t="str">
        <f t="shared" si="159"/>
        <v/>
      </c>
    </row>
    <row r="989" spans="1:27" x14ac:dyDescent="0.3">
      <c r="A989" s="78" t="str">
        <f t="shared" si="152"/>
        <v/>
      </c>
      <c r="B989" s="78" t="str">
        <f t="shared" si="153"/>
        <v/>
      </c>
      <c r="C989" s="1">
        <v>988</v>
      </c>
      <c r="E989" s="73"/>
      <c r="F989" t="str">
        <f>IF(D989="","",VLOOKUP(D989,ENTRANTS!$A$1:$H$1000,2,0))</f>
        <v/>
      </c>
      <c r="G989" t="str">
        <f>IF(D989="","",VLOOKUP(D989,ENTRANTS!$A$1:$H$1000,3,0))</f>
        <v/>
      </c>
      <c r="H989" s="1" t="str">
        <f>IF(D989="","",LEFT(VLOOKUP(D989,ENTRANTS!$A$1:$H$1000,5,0),1))</f>
        <v/>
      </c>
      <c r="I989" s="1" t="str">
        <f>IF(D989="","",COUNTIF($H$2:H989,H989))</f>
        <v/>
      </c>
      <c r="J989" s="1" t="str">
        <f>IF(D989="","",VLOOKUP(D989,ENTRANTS!$A$1:$H$1000,4,0))</f>
        <v/>
      </c>
      <c r="K989" s="1" t="str">
        <f>IF(D989="","",COUNTIF($J$2:J989,J989))</f>
        <v/>
      </c>
      <c r="L989" t="str">
        <f>IF(D989="","",VLOOKUP(D989,ENTRANTS!$A$1:$H$1000,6,0))</f>
        <v/>
      </c>
      <c r="M989" s="99" t="str">
        <f t="shared" si="156"/>
        <v/>
      </c>
      <c r="N989" s="38"/>
      <c r="O989" s="5" t="str">
        <f t="shared" si="157"/>
        <v/>
      </c>
      <c r="P989" s="6" t="str">
        <f>IF(D989="","",COUNTIF($O$2:O989,O989))</f>
        <v/>
      </c>
      <c r="Q989" s="7" t="str">
        <f t="shared" si="160"/>
        <v/>
      </c>
      <c r="R989" s="42" t="str">
        <f>IF(AND(P989=4,H989="M",NOT(L989="Unattached")),SUMIF(O$2:O989,O989,I$2:I989),"")</f>
        <v/>
      </c>
      <c r="S989" s="7" t="str">
        <f t="shared" si="161"/>
        <v/>
      </c>
      <c r="T989" s="42" t="str">
        <f>IF(AND(P989=3,H989="F",NOT(L989="Unattached")),SUMIF(O$2:O989,O989,I$2:I989),"")</f>
        <v/>
      </c>
      <c r="U989" s="8" t="str">
        <f t="shared" si="154"/>
        <v/>
      </c>
      <c r="V989" s="8" t="str">
        <f t="shared" si="158"/>
        <v/>
      </c>
      <c r="W989" s="40" t="str">
        <f t="shared" si="155"/>
        <v xml:space="preserve"> </v>
      </c>
      <c r="X989" s="40" t="str">
        <f>IF(H989="M",IF(P989&lt;&gt;4,"",VLOOKUP(CONCATENATE(O989," ",(P989-3)),$W$2:AA989,5,0)),IF(P989&lt;&gt;3,"",VLOOKUP(CONCATENATE(O989," ",(P989-2)),$W$2:AA989,5,0)))</f>
        <v/>
      </c>
      <c r="Y989" s="40" t="str">
        <f>IF(H989="M",IF(P989&lt;&gt;4,"",VLOOKUP(CONCATENATE(O989," ",(P989-2)),$W$2:AA989,5,0)),IF(P989&lt;&gt;3,"",VLOOKUP(CONCATENATE(O989," ",(P989-1)),$W$2:AA989,5,0)))</f>
        <v/>
      </c>
      <c r="Z989" s="40" t="str">
        <f>IF(H989="M",IF(P989&lt;&gt;4,"",VLOOKUP(CONCATENATE(O989," ",(P989-1)),$W$2:AA989,5,0)),IF(P989&lt;&gt;3,"",VLOOKUP(CONCATENATE(O989," ",(P989)),$W$2:AA989,5,0)))</f>
        <v/>
      </c>
      <c r="AA989" s="40" t="str">
        <f t="shared" si="159"/>
        <v/>
      </c>
    </row>
    <row r="990" spans="1:27" x14ac:dyDescent="0.3">
      <c r="A990" s="78" t="str">
        <f t="shared" si="152"/>
        <v/>
      </c>
      <c r="B990" s="78" t="str">
        <f t="shared" si="153"/>
        <v/>
      </c>
      <c r="C990" s="1">
        <v>989</v>
      </c>
      <c r="E990" s="73"/>
      <c r="F990" t="str">
        <f>IF(D990="","",VLOOKUP(D990,ENTRANTS!$A$1:$H$1000,2,0))</f>
        <v/>
      </c>
      <c r="G990" t="str">
        <f>IF(D990="","",VLOOKUP(D990,ENTRANTS!$A$1:$H$1000,3,0))</f>
        <v/>
      </c>
      <c r="H990" s="1" t="str">
        <f>IF(D990="","",LEFT(VLOOKUP(D990,ENTRANTS!$A$1:$H$1000,5,0),1))</f>
        <v/>
      </c>
      <c r="I990" s="1" t="str">
        <f>IF(D990="","",COUNTIF($H$2:H990,H990))</f>
        <v/>
      </c>
      <c r="J990" s="1" t="str">
        <f>IF(D990="","",VLOOKUP(D990,ENTRANTS!$A$1:$H$1000,4,0))</f>
        <v/>
      </c>
      <c r="K990" s="1" t="str">
        <f>IF(D990="","",COUNTIF($J$2:J990,J990))</f>
        <v/>
      </c>
      <c r="L990" t="str">
        <f>IF(D990="","",VLOOKUP(D990,ENTRANTS!$A$1:$H$1000,6,0))</f>
        <v/>
      </c>
      <c r="M990" s="99" t="str">
        <f t="shared" si="156"/>
        <v/>
      </c>
      <c r="N990" s="38"/>
      <c r="O990" s="5" t="str">
        <f t="shared" si="157"/>
        <v/>
      </c>
      <c r="P990" s="6" t="str">
        <f>IF(D990="","",COUNTIF($O$2:O990,O990))</f>
        <v/>
      </c>
      <c r="Q990" s="7" t="str">
        <f t="shared" si="160"/>
        <v/>
      </c>
      <c r="R990" s="42" t="str">
        <f>IF(AND(P990=4,H990="M",NOT(L990="Unattached")),SUMIF(O$2:O990,O990,I$2:I990),"")</f>
        <v/>
      </c>
      <c r="S990" s="7" t="str">
        <f t="shared" si="161"/>
        <v/>
      </c>
      <c r="T990" s="42" t="str">
        <f>IF(AND(P990=3,H990="F",NOT(L990="Unattached")),SUMIF(O$2:O990,O990,I$2:I990),"")</f>
        <v/>
      </c>
      <c r="U990" s="8" t="str">
        <f t="shared" si="154"/>
        <v/>
      </c>
      <c r="V990" s="8" t="str">
        <f t="shared" si="158"/>
        <v/>
      </c>
      <c r="W990" s="40" t="str">
        <f t="shared" si="155"/>
        <v xml:space="preserve"> </v>
      </c>
      <c r="X990" s="40" t="str">
        <f>IF(H990="M",IF(P990&lt;&gt;4,"",VLOOKUP(CONCATENATE(O990," ",(P990-3)),$W$2:AA990,5,0)),IF(P990&lt;&gt;3,"",VLOOKUP(CONCATENATE(O990," ",(P990-2)),$W$2:AA990,5,0)))</f>
        <v/>
      </c>
      <c r="Y990" s="40" t="str">
        <f>IF(H990="M",IF(P990&lt;&gt;4,"",VLOOKUP(CONCATENATE(O990," ",(P990-2)),$W$2:AA990,5,0)),IF(P990&lt;&gt;3,"",VLOOKUP(CONCATENATE(O990," ",(P990-1)),$W$2:AA990,5,0)))</f>
        <v/>
      </c>
      <c r="Z990" s="40" t="str">
        <f>IF(H990="M",IF(P990&lt;&gt;4,"",VLOOKUP(CONCATENATE(O990," ",(P990-1)),$W$2:AA990,5,0)),IF(P990&lt;&gt;3,"",VLOOKUP(CONCATENATE(O990," ",(P990)),$W$2:AA990,5,0)))</f>
        <v/>
      </c>
      <c r="AA990" s="40" t="str">
        <f t="shared" si="159"/>
        <v/>
      </c>
    </row>
    <row r="991" spans="1:27" x14ac:dyDescent="0.3">
      <c r="A991" s="78" t="str">
        <f t="shared" si="152"/>
        <v/>
      </c>
      <c r="B991" s="78" t="str">
        <f t="shared" si="153"/>
        <v/>
      </c>
      <c r="C991" s="1">
        <v>990</v>
      </c>
      <c r="E991" s="73"/>
      <c r="F991" t="str">
        <f>IF(D991="","",VLOOKUP(D991,ENTRANTS!$A$1:$H$1000,2,0))</f>
        <v/>
      </c>
      <c r="G991" t="str">
        <f>IF(D991="","",VLOOKUP(D991,ENTRANTS!$A$1:$H$1000,3,0))</f>
        <v/>
      </c>
      <c r="H991" s="1" t="str">
        <f>IF(D991="","",LEFT(VLOOKUP(D991,ENTRANTS!$A$1:$H$1000,5,0),1))</f>
        <v/>
      </c>
      <c r="I991" s="1" t="str">
        <f>IF(D991="","",COUNTIF($H$2:H991,H991))</f>
        <v/>
      </c>
      <c r="J991" s="1" t="str">
        <f>IF(D991="","",VLOOKUP(D991,ENTRANTS!$A$1:$H$1000,4,0))</f>
        <v/>
      </c>
      <c r="K991" s="1" t="str">
        <f>IF(D991="","",COUNTIF($J$2:J991,J991))</f>
        <v/>
      </c>
      <c r="L991" t="str">
        <f>IF(D991="","",VLOOKUP(D991,ENTRANTS!$A$1:$H$1000,6,0))</f>
        <v/>
      </c>
      <c r="M991" s="99" t="str">
        <f t="shared" si="156"/>
        <v/>
      </c>
      <c r="N991" s="38"/>
      <c r="O991" s="5" t="str">
        <f t="shared" si="157"/>
        <v/>
      </c>
      <c r="P991" s="6" t="str">
        <f>IF(D991="","",COUNTIF($O$2:O991,O991))</f>
        <v/>
      </c>
      <c r="Q991" s="7" t="str">
        <f t="shared" si="160"/>
        <v/>
      </c>
      <c r="R991" s="42" t="str">
        <f>IF(AND(P991=4,H991="M",NOT(L991="Unattached")),SUMIF(O$2:O991,O991,I$2:I991),"")</f>
        <v/>
      </c>
      <c r="S991" s="7" t="str">
        <f t="shared" si="161"/>
        <v/>
      </c>
      <c r="T991" s="42" t="str">
        <f>IF(AND(P991=3,H991="F",NOT(L991="Unattached")),SUMIF(O$2:O991,O991,I$2:I991),"")</f>
        <v/>
      </c>
      <c r="U991" s="8" t="str">
        <f t="shared" si="154"/>
        <v/>
      </c>
      <c r="V991" s="8" t="str">
        <f t="shared" si="158"/>
        <v/>
      </c>
      <c r="W991" s="40" t="str">
        <f t="shared" si="155"/>
        <v xml:space="preserve"> </v>
      </c>
      <c r="X991" s="40" t="str">
        <f>IF(H991="M",IF(P991&lt;&gt;4,"",VLOOKUP(CONCATENATE(O991," ",(P991-3)),$W$2:AA991,5,0)),IF(P991&lt;&gt;3,"",VLOOKUP(CONCATENATE(O991," ",(P991-2)),$W$2:AA991,5,0)))</f>
        <v/>
      </c>
      <c r="Y991" s="40" t="str">
        <f>IF(H991="M",IF(P991&lt;&gt;4,"",VLOOKUP(CONCATENATE(O991," ",(P991-2)),$W$2:AA991,5,0)),IF(P991&lt;&gt;3,"",VLOOKUP(CONCATENATE(O991," ",(P991-1)),$W$2:AA991,5,0)))</f>
        <v/>
      </c>
      <c r="Z991" s="40" t="str">
        <f>IF(H991="M",IF(P991&lt;&gt;4,"",VLOOKUP(CONCATENATE(O991," ",(P991-1)),$W$2:AA991,5,0)),IF(P991&lt;&gt;3,"",VLOOKUP(CONCATENATE(O991," ",(P991)),$W$2:AA991,5,0)))</f>
        <v/>
      </c>
      <c r="AA991" s="40" t="str">
        <f t="shared" si="159"/>
        <v/>
      </c>
    </row>
    <row r="992" spans="1:27" x14ac:dyDescent="0.3">
      <c r="A992" s="78" t="str">
        <f t="shared" si="152"/>
        <v/>
      </c>
      <c r="B992" s="78" t="str">
        <f t="shared" si="153"/>
        <v/>
      </c>
      <c r="C992" s="1">
        <v>991</v>
      </c>
      <c r="E992" s="73"/>
      <c r="F992" t="str">
        <f>IF(D992="","",VLOOKUP(D992,ENTRANTS!$A$1:$H$1000,2,0))</f>
        <v/>
      </c>
      <c r="G992" t="str">
        <f>IF(D992="","",VLOOKUP(D992,ENTRANTS!$A$1:$H$1000,3,0))</f>
        <v/>
      </c>
      <c r="H992" s="1" t="str">
        <f>IF(D992="","",LEFT(VLOOKUP(D992,ENTRANTS!$A$1:$H$1000,5,0),1))</f>
        <v/>
      </c>
      <c r="I992" s="1" t="str">
        <f>IF(D992="","",COUNTIF($H$2:H992,H992))</f>
        <v/>
      </c>
      <c r="J992" s="1" t="str">
        <f>IF(D992="","",VLOOKUP(D992,ENTRANTS!$A$1:$H$1000,4,0))</f>
        <v/>
      </c>
      <c r="K992" s="1" t="str">
        <f>IF(D992="","",COUNTIF($J$2:J992,J992))</f>
        <v/>
      </c>
      <c r="L992" t="str">
        <f>IF(D992="","",VLOOKUP(D992,ENTRANTS!$A$1:$H$1000,6,0))</f>
        <v/>
      </c>
      <c r="M992" s="99" t="str">
        <f t="shared" si="156"/>
        <v/>
      </c>
      <c r="N992" s="38"/>
      <c r="O992" s="5" t="str">
        <f t="shared" si="157"/>
        <v/>
      </c>
      <c r="P992" s="6" t="str">
        <f>IF(D992="","",COUNTIF($O$2:O992,O992))</f>
        <v/>
      </c>
      <c r="Q992" s="7" t="str">
        <f t="shared" si="160"/>
        <v/>
      </c>
      <c r="R992" s="42" t="str">
        <f>IF(AND(P992=4,H992="M",NOT(L992="Unattached")),SUMIF(O$2:O992,O992,I$2:I992),"")</f>
        <v/>
      </c>
      <c r="S992" s="7" t="str">
        <f t="shared" si="161"/>
        <v/>
      </c>
      <c r="T992" s="42" t="str">
        <f>IF(AND(P992=3,H992="F",NOT(L992="Unattached")),SUMIF(O$2:O992,O992,I$2:I992),"")</f>
        <v/>
      </c>
      <c r="U992" s="8" t="str">
        <f t="shared" si="154"/>
        <v/>
      </c>
      <c r="V992" s="8" t="str">
        <f t="shared" si="158"/>
        <v/>
      </c>
      <c r="W992" s="40" t="str">
        <f t="shared" si="155"/>
        <v xml:space="preserve"> </v>
      </c>
      <c r="X992" s="40" t="str">
        <f>IF(H992="M",IF(P992&lt;&gt;4,"",VLOOKUP(CONCATENATE(O992," ",(P992-3)),$W$2:AA992,5,0)),IF(P992&lt;&gt;3,"",VLOOKUP(CONCATENATE(O992," ",(P992-2)),$W$2:AA992,5,0)))</f>
        <v/>
      </c>
      <c r="Y992" s="40" t="str">
        <f>IF(H992="M",IF(P992&lt;&gt;4,"",VLOOKUP(CONCATENATE(O992," ",(P992-2)),$W$2:AA992,5,0)),IF(P992&lt;&gt;3,"",VLOOKUP(CONCATENATE(O992," ",(P992-1)),$W$2:AA992,5,0)))</f>
        <v/>
      </c>
      <c r="Z992" s="40" t="str">
        <f>IF(H992="M",IF(P992&lt;&gt;4,"",VLOOKUP(CONCATENATE(O992," ",(P992-1)),$W$2:AA992,5,0)),IF(P992&lt;&gt;3,"",VLOOKUP(CONCATENATE(O992," ",(P992)),$W$2:AA992,5,0)))</f>
        <v/>
      </c>
      <c r="AA992" s="40" t="str">
        <f t="shared" si="159"/>
        <v/>
      </c>
    </row>
    <row r="993" spans="1:28" x14ac:dyDescent="0.3">
      <c r="A993" s="78" t="str">
        <f t="shared" si="152"/>
        <v/>
      </c>
      <c r="B993" s="78" t="str">
        <f t="shared" si="153"/>
        <v/>
      </c>
      <c r="C993" s="1">
        <v>992</v>
      </c>
      <c r="E993" s="73"/>
      <c r="F993" t="str">
        <f>IF(D993="","",VLOOKUP(D993,ENTRANTS!$A$1:$H$1000,2,0))</f>
        <v/>
      </c>
      <c r="G993" t="str">
        <f>IF(D993="","",VLOOKUP(D993,ENTRANTS!$A$1:$H$1000,3,0))</f>
        <v/>
      </c>
      <c r="H993" s="1" t="str">
        <f>IF(D993="","",LEFT(VLOOKUP(D993,ENTRANTS!$A$1:$H$1000,5,0),1))</f>
        <v/>
      </c>
      <c r="I993" s="1" t="str">
        <f>IF(D993="","",COUNTIF($H$2:H993,H993))</f>
        <v/>
      </c>
      <c r="J993" s="1" t="str">
        <f>IF(D993="","",VLOOKUP(D993,ENTRANTS!$A$1:$H$1000,4,0))</f>
        <v/>
      </c>
      <c r="K993" s="1" t="str">
        <f>IF(D993="","",COUNTIF($J$2:J993,J993))</f>
        <v/>
      </c>
      <c r="L993" t="str">
        <f>IF(D993="","",VLOOKUP(D993,ENTRANTS!$A$1:$H$1000,6,0))</f>
        <v/>
      </c>
      <c r="M993" s="99" t="str">
        <f t="shared" si="156"/>
        <v/>
      </c>
      <c r="N993" s="38"/>
      <c r="O993" s="5" t="str">
        <f t="shared" si="157"/>
        <v/>
      </c>
      <c r="P993" s="6" t="str">
        <f>IF(D993="","",COUNTIF($O$2:O993,O993))</f>
        <v/>
      </c>
      <c r="Q993" s="7" t="str">
        <f t="shared" si="160"/>
        <v/>
      </c>
      <c r="R993" s="42" t="str">
        <f>IF(AND(P993=4,H993="M",NOT(L993="Unattached")),SUMIF(O$2:O993,O993,I$2:I993),"")</f>
        <v/>
      </c>
      <c r="S993" s="7" t="str">
        <f t="shared" si="161"/>
        <v/>
      </c>
      <c r="T993" s="42" t="str">
        <f>IF(AND(P993=3,H993="F",NOT(L993="Unattached")),SUMIF(O$2:O993,O993,I$2:I993),"")</f>
        <v/>
      </c>
      <c r="U993" s="8" t="str">
        <f t="shared" si="154"/>
        <v/>
      </c>
      <c r="V993" s="8" t="str">
        <f t="shared" si="158"/>
        <v/>
      </c>
      <c r="W993" s="40" t="str">
        <f t="shared" si="155"/>
        <v xml:space="preserve"> </v>
      </c>
      <c r="X993" s="40" t="str">
        <f>IF(H993="M",IF(P993&lt;&gt;4,"",VLOOKUP(CONCATENATE(O993," ",(P993-3)),$W$2:AA993,5,0)),IF(P993&lt;&gt;3,"",VLOOKUP(CONCATENATE(O993," ",(P993-2)),$W$2:AA993,5,0)))</f>
        <v/>
      </c>
      <c r="Y993" s="40" t="str">
        <f>IF(H993="M",IF(P993&lt;&gt;4,"",VLOOKUP(CONCATENATE(O993," ",(P993-2)),$W$2:AA993,5,0)),IF(P993&lt;&gt;3,"",VLOOKUP(CONCATENATE(O993," ",(P993-1)),$W$2:AA993,5,0)))</f>
        <v/>
      </c>
      <c r="Z993" s="40" t="str">
        <f>IF(H993="M",IF(P993&lt;&gt;4,"",VLOOKUP(CONCATENATE(O993," ",(P993-1)),$W$2:AA993,5,0)),IF(P993&lt;&gt;3,"",VLOOKUP(CONCATENATE(O993," ",(P993)),$W$2:AA993,5,0)))</f>
        <v/>
      </c>
      <c r="AA993" s="40" t="str">
        <f t="shared" si="159"/>
        <v/>
      </c>
    </row>
    <row r="994" spans="1:28" x14ac:dyDescent="0.3">
      <c r="A994" s="78" t="str">
        <f t="shared" si="152"/>
        <v/>
      </c>
      <c r="B994" s="78" t="str">
        <f t="shared" si="153"/>
        <v/>
      </c>
      <c r="C994" s="1">
        <v>993</v>
      </c>
      <c r="E994" s="73"/>
      <c r="F994" t="str">
        <f>IF(D994="","",VLOOKUP(D994,ENTRANTS!$A$1:$H$1000,2,0))</f>
        <v/>
      </c>
      <c r="G994" t="str">
        <f>IF(D994="","",VLOOKUP(D994,ENTRANTS!$A$1:$H$1000,3,0))</f>
        <v/>
      </c>
      <c r="H994" s="1" t="str">
        <f>IF(D994="","",LEFT(VLOOKUP(D994,ENTRANTS!$A$1:$H$1000,5,0),1))</f>
        <v/>
      </c>
      <c r="I994" s="1" t="str">
        <f>IF(D994="","",COUNTIF($H$2:H994,H994))</f>
        <v/>
      </c>
      <c r="J994" s="1" t="str">
        <f>IF(D994="","",VLOOKUP(D994,ENTRANTS!$A$1:$H$1000,4,0))</f>
        <v/>
      </c>
      <c r="K994" s="1" t="str">
        <f>IF(D994="","",COUNTIF($J$2:J994,J994))</f>
        <v/>
      </c>
      <c r="L994" t="str">
        <f>IF(D994="","",VLOOKUP(D994,ENTRANTS!$A$1:$H$1000,6,0))</f>
        <v/>
      </c>
      <c r="M994" s="99" t="str">
        <f t="shared" si="156"/>
        <v/>
      </c>
      <c r="N994" s="38"/>
      <c r="O994" s="5" t="str">
        <f t="shared" si="157"/>
        <v/>
      </c>
      <c r="P994" s="6" t="str">
        <f>IF(D994="","",COUNTIF($O$2:O994,O994))</f>
        <v/>
      </c>
      <c r="Q994" s="7" t="str">
        <f t="shared" si="160"/>
        <v/>
      </c>
      <c r="R994" s="42" t="str">
        <f>IF(AND(P994=4,H994="M",NOT(L994="Unattached")),SUMIF(O$2:O994,O994,I$2:I994),"")</f>
        <v/>
      </c>
      <c r="S994" s="7" t="str">
        <f t="shared" si="161"/>
        <v/>
      </c>
      <c r="T994" s="42" t="str">
        <f>IF(AND(P994=3,H994="F",NOT(L994="Unattached")),SUMIF(O$2:O994,O994,I$2:I994),"")</f>
        <v/>
      </c>
      <c r="U994" s="8" t="str">
        <f t="shared" si="154"/>
        <v/>
      </c>
      <c r="V994" s="8" t="str">
        <f t="shared" si="158"/>
        <v/>
      </c>
      <c r="W994" s="40" t="str">
        <f t="shared" si="155"/>
        <v xml:space="preserve"> </v>
      </c>
      <c r="X994" s="40" t="str">
        <f>IF(H994="M",IF(P994&lt;&gt;4,"",VLOOKUP(CONCATENATE(O994," ",(P994-3)),$W$2:AA994,5,0)),IF(P994&lt;&gt;3,"",VLOOKUP(CONCATENATE(O994," ",(P994-2)),$W$2:AA994,5,0)))</f>
        <v/>
      </c>
      <c r="Y994" s="40" t="str">
        <f>IF(H994="M",IF(P994&lt;&gt;4,"",VLOOKUP(CONCATENATE(O994," ",(P994-2)),$W$2:AA994,5,0)),IF(P994&lt;&gt;3,"",VLOOKUP(CONCATENATE(O994," ",(P994-1)),$W$2:AA994,5,0)))</f>
        <v/>
      </c>
      <c r="Z994" s="40" t="str">
        <f>IF(H994="M",IF(P994&lt;&gt;4,"",VLOOKUP(CONCATENATE(O994," ",(P994-1)),$W$2:AA994,5,0)),IF(P994&lt;&gt;3,"",VLOOKUP(CONCATENATE(O994," ",(P994)),$W$2:AA994,5,0)))</f>
        <v/>
      </c>
      <c r="AA994" s="40" t="str">
        <f t="shared" si="159"/>
        <v/>
      </c>
    </row>
    <row r="995" spans="1:28" x14ac:dyDescent="0.3">
      <c r="A995" s="78" t="str">
        <f t="shared" si="152"/>
        <v/>
      </c>
      <c r="B995" s="78" t="str">
        <f t="shared" si="153"/>
        <v/>
      </c>
      <c r="C995" s="1">
        <v>994</v>
      </c>
      <c r="E995" s="73"/>
      <c r="F995" t="str">
        <f>IF(D995="","",VLOOKUP(D995,ENTRANTS!$A$1:$H$1000,2,0))</f>
        <v/>
      </c>
      <c r="G995" t="str">
        <f>IF(D995="","",VLOOKUP(D995,ENTRANTS!$A$1:$H$1000,3,0))</f>
        <v/>
      </c>
      <c r="H995" s="1" t="str">
        <f>IF(D995="","",LEFT(VLOOKUP(D995,ENTRANTS!$A$1:$H$1000,5,0),1))</f>
        <v/>
      </c>
      <c r="I995" s="1" t="str">
        <f>IF(D995="","",COUNTIF($H$2:H995,H995))</f>
        <v/>
      </c>
      <c r="J995" s="1" t="str">
        <f>IF(D995="","",VLOOKUP(D995,ENTRANTS!$A$1:$H$1000,4,0))</f>
        <v/>
      </c>
      <c r="K995" s="1" t="str">
        <f>IF(D995="","",COUNTIF($J$2:J995,J995))</f>
        <v/>
      </c>
      <c r="L995" t="str">
        <f>IF(D995="","",VLOOKUP(D995,ENTRANTS!$A$1:$H$1000,6,0))</f>
        <v/>
      </c>
      <c r="M995" s="99" t="str">
        <f t="shared" si="156"/>
        <v/>
      </c>
      <c r="N995" s="38"/>
      <c r="O995" s="5" t="str">
        <f t="shared" si="157"/>
        <v/>
      </c>
      <c r="P995" s="6" t="str">
        <f>IF(D995="","",COUNTIF($O$2:O995,O995))</f>
        <v/>
      </c>
      <c r="Q995" s="7" t="str">
        <f t="shared" si="160"/>
        <v/>
      </c>
      <c r="R995" s="42" t="str">
        <f>IF(AND(P995=4,H995="M",NOT(L995="Unattached")),SUMIF(O$2:O995,O995,I$2:I995),"")</f>
        <v/>
      </c>
      <c r="S995" s="7" t="str">
        <f t="shared" si="161"/>
        <v/>
      </c>
      <c r="T995" s="42" t="str">
        <f>IF(AND(P995=3,H995="F",NOT(L995="Unattached")),SUMIF(O$2:O995,O995,I$2:I995),"")</f>
        <v/>
      </c>
      <c r="U995" s="8" t="str">
        <f t="shared" si="154"/>
        <v/>
      </c>
      <c r="V995" s="8" t="str">
        <f t="shared" si="158"/>
        <v/>
      </c>
      <c r="W995" s="40" t="str">
        <f t="shared" si="155"/>
        <v xml:space="preserve"> </v>
      </c>
      <c r="X995" s="40" t="str">
        <f>IF(H995="M",IF(P995&lt;&gt;4,"",VLOOKUP(CONCATENATE(O995," ",(P995-3)),$W$2:AA995,5,0)),IF(P995&lt;&gt;3,"",VLOOKUP(CONCATENATE(O995," ",(P995-2)),$W$2:AA995,5,0)))</f>
        <v/>
      </c>
      <c r="Y995" s="40" t="str">
        <f>IF(H995="M",IF(P995&lt;&gt;4,"",VLOOKUP(CONCATENATE(O995," ",(P995-2)),$W$2:AA995,5,0)),IF(P995&lt;&gt;3,"",VLOOKUP(CONCATENATE(O995," ",(P995-1)),$W$2:AA995,5,0)))</f>
        <v/>
      </c>
      <c r="Z995" s="40" t="str">
        <f>IF(H995="M",IF(P995&lt;&gt;4,"",VLOOKUP(CONCATENATE(O995," ",(P995-1)),$W$2:AA995,5,0)),IF(P995&lt;&gt;3,"",VLOOKUP(CONCATENATE(O995," ",(P995)),$W$2:AA995,5,0)))</f>
        <v/>
      </c>
      <c r="AA995" s="40" t="str">
        <f t="shared" si="159"/>
        <v/>
      </c>
    </row>
    <row r="996" spans="1:28" x14ac:dyDescent="0.3">
      <c r="A996" s="78" t="str">
        <f t="shared" si="152"/>
        <v/>
      </c>
      <c r="B996" s="78" t="str">
        <f t="shared" si="153"/>
        <v/>
      </c>
      <c r="C996" s="1">
        <v>995</v>
      </c>
      <c r="E996" s="73"/>
      <c r="F996" t="str">
        <f>IF(D996="","",VLOOKUP(D996,ENTRANTS!$A$1:$H$1000,2,0))</f>
        <v/>
      </c>
      <c r="G996" t="str">
        <f>IF(D996="","",VLOOKUP(D996,ENTRANTS!$A$1:$H$1000,3,0))</f>
        <v/>
      </c>
      <c r="H996" s="1" t="str">
        <f>IF(D996="","",LEFT(VLOOKUP(D996,ENTRANTS!$A$1:$H$1000,5,0),1))</f>
        <v/>
      </c>
      <c r="I996" s="1" t="str">
        <f>IF(D996="","",COUNTIF($H$2:H996,H996))</f>
        <v/>
      </c>
      <c r="J996" s="1" t="str">
        <f>IF(D996="","",VLOOKUP(D996,ENTRANTS!$A$1:$H$1000,4,0))</f>
        <v/>
      </c>
      <c r="K996" s="1" t="str">
        <f>IF(D996="","",COUNTIF($J$2:J996,J996))</f>
        <v/>
      </c>
      <c r="L996" t="str">
        <f>IF(D996="","",VLOOKUP(D996,ENTRANTS!$A$1:$H$1000,6,0))</f>
        <v/>
      </c>
      <c r="M996" s="99" t="str">
        <f t="shared" si="156"/>
        <v/>
      </c>
      <c r="N996" s="38"/>
      <c r="O996" s="5" t="str">
        <f t="shared" si="157"/>
        <v/>
      </c>
      <c r="P996" s="6" t="str">
        <f>IF(D996="","",COUNTIF($O$2:O996,O996))</f>
        <v/>
      </c>
      <c r="Q996" s="7" t="str">
        <f t="shared" si="160"/>
        <v/>
      </c>
      <c r="R996" s="42" t="str">
        <f>IF(AND(P996=4,H996="M",NOT(L996="Unattached")),SUMIF(O$2:O996,O996,I$2:I996),"")</f>
        <v/>
      </c>
      <c r="S996" s="7" t="str">
        <f t="shared" si="161"/>
        <v/>
      </c>
      <c r="T996" s="42" t="str">
        <f>IF(AND(P996=3,H996="F",NOT(L996="Unattached")),SUMIF(O$2:O996,O996,I$2:I996),"")</f>
        <v/>
      </c>
      <c r="U996" s="8" t="str">
        <f t="shared" si="154"/>
        <v/>
      </c>
      <c r="V996" s="8" t="str">
        <f t="shared" si="158"/>
        <v/>
      </c>
      <c r="W996" s="40" t="str">
        <f t="shared" si="155"/>
        <v xml:space="preserve"> </v>
      </c>
      <c r="X996" s="40" t="str">
        <f>IF(H996="M",IF(P996&lt;&gt;4,"",VLOOKUP(CONCATENATE(O996," ",(P996-3)),$W$2:AA996,5,0)),IF(P996&lt;&gt;3,"",VLOOKUP(CONCATENATE(O996," ",(P996-2)),$W$2:AA996,5,0)))</f>
        <v/>
      </c>
      <c r="Y996" s="40" t="str">
        <f>IF(H996="M",IF(P996&lt;&gt;4,"",VLOOKUP(CONCATENATE(O996," ",(P996-2)),$W$2:AA996,5,0)),IF(P996&lt;&gt;3,"",VLOOKUP(CONCATENATE(O996," ",(P996-1)),$W$2:AA996,5,0)))</f>
        <v/>
      </c>
      <c r="Z996" s="40" t="str">
        <f>IF(H996="M",IF(P996&lt;&gt;4,"",VLOOKUP(CONCATENATE(O996," ",(P996-1)),$W$2:AA996,5,0)),IF(P996&lt;&gt;3,"",VLOOKUP(CONCATENATE(O996," ",(P996)),$W$2:AA996,5,0)))</f>
        <v/>
      </c>
      <c r="AA996" s="40" t="str">
        <f t="shared" si="159"/>
        <v/>
      </c>
    </row>
    <row r="997" spans="1:28" x14ac:dyDescent="0.3">
      <c r="A997" s="78" t="str">
        <f t="shared" si="152"/>
        <v/>
      </c>
      <c r="B997" s="78" t="str">
        <f t="shared" si="153"/>
        <v/>
      </c>
      <c r="C997" s="1">
        <v>996</v>
      </c>
      <c r="E997" s="73"/>
      <c r="F997" t="str">
        <f>IF(D997="","",VLOOKUP(D997,ENTRANTS!$A$1:$H$1000,2,0))</f>
        <v/>
      </c>
      <c r="G997" t="str">
        <f>IF(D997="","",VLOOKUP(D997,ENTRANTS!$A$1:$H$1000,3,0))</f>
        <v/>
      </c>
      <c r="H997" s="1" t="str">
        <f>IF(D997="","",LEFT(VLOOKUP(D997,ENTRANTS!$A$1:$H$1000,5,0),1))</f>
        <v/>
      </c>
      <c r="I997" s="1" t="str">
        <f>IF(D997="","",COUNTIF($H$2:H997,H997))</f>
        <v/>
      </c>
      <c r="J997" s="1" t="str">
        <f>IF(D997="","",VLOOKUP(D997,ENTRANTS!$A$1:$H$1000,4,0))</f>
        <v/>
      </c>
      <c r="K997" s="1" t="str">
        <f>IF(D997="","",COUNTIF($J$2:J997,J997))</f>
        <v/>
      </c>
      <c r="L997" t="str">
        <f>IF(D997="","",VLOOKUP(D997,ENTRANTS!$A$1:$H$1000,6,0))</f>
        <v/>
      </c>
      <c r="M997" s="99" t="str">
        <f t="shared" si="156"/>
        <v/>
      </c>
      <c r="N997" s="38"/>
      <c r="O997" s="5" t="str">
        <f t="shared" si="157"/>
        <v/>
      </c>
      <c r="P997" s="6" t="str">
        <f>IF(D997="","",COUNTIF($O$2:O997,O997))</f>
        <v/>
      </c>
      <c r="Q997" s="7" t="str">
        <f t="shared" si="160"/>
        <v/>
      </c>
      <c r="R997" s="42" t="str">
        <f>IF(AND(P997=4,H997="M",NOT(L997="Unattached")),SUMIF(O$2:O997,O997,I$2:I997),"")</f>
        <v/>
      </c>
      <c r="S997" s="7" t="str">
        <f t="shared" si="161"/>
        <v/>
      </c>
      <c r="T997" s="42" t="str">
        <f>IF(AND(P997=3,H997="F",NOT(L997="Unattached")),SUMIF(O$2:O997,O997,I$2:I997),"")</f>
        <v/>
      </c>
      <c r="U997" s="8" t="str">
        <f t="shared" si="154"/>
        <v/>
      </c>
      <c r="V997" s="8" t="str">
        <f t="shared" si="158"/>
        <v/>
      </c>
      <c r="W997" s="40" t="str">
        <f t="shared" si="155"/>
        <v xml:space="preserve"> </v>
      </c>
      <c r="X997" s="40" t="str">
        <f>IF(H997="M",IF(P997&lt;&gt;4,"",VLOOKUP(CONCATENATE(O997," ",(P997-3)),$W$2:AA997,5,0)),IF(P997&lt;&gt;3,"",VLOOKUP(CONCATENATE(O997," ",(P997-2)),$W$2:AA997,5,0)))</f>
        <v/>
      </c>
      <c r="Y997" s="40" t="str">
        <f>IF(H997="M",IF(P997&lt;&gt;4,"",VLOOKUP(CONCATENATE(O997," ",(P997-2)),$W$2:AA997,5,0)),IF(P997&lt;&gt;3,"",VLOOKUP(CONCATENATE(O997," ",(P997-1)),$W$2:AA997,5,0)))</f>
        <v/>
      </c>
      <c r="Z997" s="40" t="str">
        <f>IF(H997="M",IF(P997&lt;&gt;4,"",VLOOKUP(CONCATENATE(O997," ",(P997-1)),$W$2:AA997,5,0)),IF(P997&lt;&gt;3,"",VLOOKUP(CONCATENATE(O997," ",(P997)),$W$2:AA997,5,0)))</f>
        <v/>
      </c>
      <c r="AA997" s="40" t="str">
        <f t="shared" si="159"/>
        <v/>
      </c>
    </row>
    <row r="998" spans="1:28" x14ac:dyDescent="0.3">
      <c r="A998" s="78" t="str">
        <f t="shared" si="152"/>
        <v/>
      </c>
      <c r="B998" s="78" t="str">
        <f t="shared" si="153"/>
        <v/>
      </c>
      <c r="C998" s="1">
        <v>997</v>
      </c>
      <c r="E998" s="73"/>
      <c r="F998" t="str">
        <f>IF(D998="","",VLOOKUP(D998,ENTRANTS!$A$1:$H$1000,2,0))</f>
        <v/>
      </c>
      <c r="G998" t="str">
        <f>IF(D998="","",VLOOKUP(D998,ENTRANTS!$A$1:$H$1000,3,0))</f>
        <v/>
      </c>
      <c r="H998" s="1" t="str">
        <f>IF(D998="","",LEFT(VLOOKUP(D998,ENTRANTS!$A$1:$H$1000,5,0),1))</f>
        <v/>
      </c>
      <c r="I998" s="1" t="str">
        <f>IF(D998="","",COUNTIF($H$2:H998,H998))</f>
        <v/>
      </c>
      <c r="J998" s="1" t="str">
        <f>IF(D998="","",VLOOKUP(D998,ENTRANTS!$A$1:$H$1000,4,0))</f>
        <v/>
      </c>
      <c r="K998" s="1" t="str">
        <f>IF(D998="","",COUNTIF($J$2:J998,J998))</f>
        <v/>
      </c>
      <c r="L998" t="str">
        <f>IF(D998="","",VLOOKUP(D998,ENTRANTS!$A$1:$H$1000,6,0))</f>
        <v/>
      </c>
      <c r="M998" s="99" t="str">
        <f t="shared" si="156"/>
        <v/>
      </c>
      <c r="N998" s="38"/>
      <c r="O998" s="5" t="str">
        <f t="shared" si="157"/>
        <v/>
      </c>
      <c r="P998" s="6" t="str">
        <f>IF(D998="","",COUNTIF($O$2:O998,O998))</f>
        <v/>
      </c>
      <c r="Q998" s="7" t="str">
        <f t="shared" si="160"/>
        <v/>
      </c>
      <c r="R998" s="42" t="str">
        <f>IF(AND(P998=4,H998="M",NOT(L998="Unattached")),SUMIF(O$2:O998,O998,I$2:I998),"")</f>
        <v/>
      </c>
      <c r="S998" s="7" t="str">
        <f t="shared" si="161"/>
        <v/>
      </c>
      <c r="T998" s="42" t="str">
        <f>IF(AND(P998=3,H998="F",NOT(L998="Unattached")),SUMIF(O$2:O998,O998,I$2:I998),"")</f>
        <v/>
      </c>
      <c r="U998" s="8" t="str">
        <f t="shared" si="154"/>
        <v/>
      </c>
      <c r="V998" s="8" t="str">
        <f t="shared" si="158"/>
        <v/>
      </c>
      <c r="W998" s="40" t="str">
        <f t="shared" si="155"/>
        <v xml:space="preserve"> </v>
      </c>
      <c r="X998" s="40" t="str">
        <f>IF(H998="M",IF(P998&lt;&gt;4,"",VLOOKUP(CONCATENATE(O998," ",(P998-3)),$W$2:AA998,5,0)),IF(P998&lt;&gt;3,"",VLOOKUP(CONCATENATE(O998," ",(P998-2)),$W$2:AA998,5,0)))</f>
        <v/>
      </c>
      <c r="Y998" s="40" t="str">
        <f>IF(H998="M",IF(P998&lt;&gt;4,"",VLOOKUP(CONCATENATE(O998," ",(P998-2)),$W$2:AA998,5,0)),IF(P998&lt;&gt;3,"",VLOOKUP(CONCATENATE(O998," ",(P998-1)),$W$2:AA998,5,0)))</f>
        <v/>
      </c>
      <c r="Z998" s="40" t="str">
        <f>IF(H998="M",IF(P998&lt;&gt;4,"",VLOOKUP(CONCATENATE(O998," ",(P998-1)),$W$2:AA998,5,0)),IF(P998&lt;&gt;3,"",VLOOKUP(CONCATENATE(O998," ",(P998)),$W$2:AA998,5,0)))</f>
        <v/>
      </c>
      <c r="AA998" s="40" t="str">
        <f t="shared" si="159"/>
        <v/>
      </c>
    </row>
    <row r="999" spans="1:28" x14ac:dyDescent="0.3">
      <c r="A999" s="78" t="str">
        <f t="shared" si="152"/>
        <v/>
      </c>
      <c r="B999" s="78" t="str">
        <f t="shared" si="153"/>
        <v/>
      </c>
      <c r="C999" s="1">
        <v>998</v>
      </c>
      <c r="E999" s="73"/>
      <c r="F999" t="str">
        <f>IF(D999="","",VLOOKUP(D999,ENTRANTS!$A$1:$H$1000,2,0))</f>
        <v/>
      </c>
      <c r="G999" t="str">
        <f>IF(D999="","",VLOOKUP(D999,ENTRANTS!$A$1:$H$1000,3,0))</f>
        <v/>
      </c>
      <c r="H999" s="1" t="str">
        <f>IF(D999="","",LEFT(VLOOKUP(D999,ENTRANTS!$A$1:$H$1000,5,0),1))</f>
        <v/>
      </c>
      <c r="I999" s="1" t="str">
        <f>IF(D999="","",COUNTIF($H$2:H999,H999))</f>
        <v/>
      </c>
      <c r="J999" s="1" t="str">
        <f>IF(D999="","",VLOOKUP(D999,ENTRANTS!$A$1:$H$1000,4,0))</f>
        <v/>
      </c>
      <c r="K999" s="1" t="str">
        <f>IF(D999="","",COUNTIF($J$2:J999,J999))</f>
        <v/>
      </c>
      <c r="L999" t="str">
        <f>IF(D999="","",VLOOKUP(D999,ENTRANTS!$A$1:$H$1000,6,0))</f>
        <v/>
      </c>
      <c r="M999" s="99" t="str">
        <f t="shared" si="156"/>
        <v/>
      </c>
      <c r="N999" s="38"/>
      <c r="O999" s="5" t="str">
        <f t="shared" si="157"/>
        <v/>
      </c>
      <c r="P999" s="6" t="str">
        <f>IF(D999="","",COUNTIF($O$2:O999,O999))</f>
        <v/>
      </c>
      <c r="Q999" s="7" t="str">
        <f t="shared" si="160"/>
        <v/>
      </c>
      <c r="R999" s="42" t="str">
        <f>IF(AND(P999=4,H999="M",NOT(L999="Unattached")),SUMIF(O$2:O999,O999,I$2:I999),"")</f>
        <v/>
      </c>
      <c r="S999" s="7" t="str">
        <f t="shared" si="161"/>
        <v/>
      </c>
      <c r="T999" s="42" t="str">
        <f>IF(AND(P999=3,H999="F",NOT(L999="Unattached")),SUMIF(O$2:O999,O999,I$2:I999),"")</f>
        <v/>
      </c>
      <c r="U999" s="8" t="str">
        <f t="shared" si="154"/>
        <v/>
      </c>
      <c r="V999" s="8" t="str">
        <f t="shared" si="158"/>
        <v/>
      </c>
      <c r="W999" s="40" t="str">
        <f t="shared" si="155"/>
        <v xml:space="preserve"> </v>
      </c>
      <c r="X999" s="40" t="str">
        <f>IF(H999="M",IF(P999&lt;&gt;4,"",VLOOKUP(CONCATENATE(O999," ",(P999-3)),$W$2:AA999,5,0)),IF(P999&lt;&gt;3,"",VLOOKUP(CONCATENATE(O999," ",(P999-2)),$W$2:AA999,5,0)))</f>
        <v/>
      </c>
      <c r="Y999" s="40" t="str">
        <f>IF(H999="M",IF(P999&lt;&gt;4,"",VLOOKUP(CONCATENATE(O999," ",(P999-2)),$W$2:AA999,5,0)),IF(P999&lt;&gt;3,"",VLOOKUP(CONCATENATE(O999," ",(P999-1)),$W$2:AA999,5,0)))</f>
        <v/>
      </c>
      <c r="Z999" s="40" t="str">
        <f>IF(H999="M",IF(P999&lt;&gt;4,"",VLOOKUP(CONCATENATE(O999," ",(P999-1)),$W$2:AA999,5,0)),IF(P999&lt;&gt;3,"",VLOOKUP(CONCATENATE(O999," ",(P999)),$W$2:AA999,5,0)))</f>
        <v/>
      </c>
      <c r="AA999" s="40" t="str">
        <f t="shared" si="159"/>
        <v/>
      </c>
    </row>
    <row r="1000" spans="1:28" x14ac:dyDescent="0.3">
      <c r="A1000" s="78" t="str">
        <f t="shared" si="152"/>
        <v/>
      </c>
      <c r="B1000" s="78" t="str">
        <f t="shared" si="153"/>
        <v/>
      </c>
      <c r="C1000" s="1">
        <v>999</v>
      </c>
      <c r="E1000" s="73"/>
      <c r="F1000" t="str">
        <f>IF(D1000="","",VLOOKUP(D1000,ENTRANTS!$A$1:$H$1000,2,0))</f>
        <v/>
      </c>
      <c r="G1000" t="str">
        <f>IF(D1000="","",VLOOKUP(D1000,ENTRANTS!$A$1:$H$1000,3,0))</f>
        <v/>
      </c>
      <c r="H1000" s="1" t="str">
        <f>IF(D1000="","",LEFT(VLOOKUP(D1000,ENTRANTS!$A$1:$H$1000,5,0),1))</f>
        <v/>
      </c>
      <c r="I1000" s="1" t="str">
        <f>IF(D1000="","",COUNTIF($H$2:H1000,H1000))</f>
        <v/>
      </c>
      <c r="J1000" s="1" t="str">
        <f>IF(D1000="","",VLOOKUP(D1000,ENTRANTS!$A$1:$H$1000,4,0))</f>
        <v/>
      </c>
      <c r="K1000" s="1" t="str">
        <f>IF(D1000="","",COUNTIF($J$2:J1000,J1000))</f>
        <v/>
      </c>
      <c r="L1000" t="str">
        <f>IF(D1000="","",VLOOKUP(D1000,ENTRANTS!$A$1:$H$1000,6,0))</f>
        <v/>
      </c>
      <c r="M1000" s="99" t="str">
        <f t="shared" si="156"/>
        <v/>
      </c>
      <c r="N1000" s="38"/>
      <c r="O1000" s="5" t="str">
        <f t="shared" si="157"/>
        <v/>
      </c>
      <c r="P1000" s="6" t="str">
        <f>IF(D1000="","",COUNTIF($O$2:O1000,O1000))</f>
        <v/>
      </c>
      <c r="Q1000" s="7" t="str">
        <f t="shared" si="160"/>
        <v/>
      </c>
      <c r="R1000" s="42" t="str">
        <f>IF(AND(P1000=4,H1000="M",NOT(L1000="Unattached")),SUMIF(O$2:O1000,O1000,I$2:I1000),"")</f>
        <v/>
      </c>
      <c r="S1000" s="7" t="str">
        <f t="shared" si="161"/>
        <v/>
      </c>
      <c r="T1000" s="42" t="str">
        <f>IF(AND(P1000=3,H1000="F",NOT(L1000="Unattached")),SUMIF(O$2:O1000,O1000,I$2:I1000),"")</f>
        <v/>
      </c>
      <c r="U1000" s="8" t="str">
        <f t="shared" si="154"/>
        <v/>
      </c>
      <c r="V1000" s="8" t="str">
        <f t="shared" si="158"/>
        <v/>
      </c>
      <c r="W1000" s="40" t="str">
        <f t="shared" si="155"/>
        <v xml:space="preserve"> </v>
      </c>
      <c r="X1000" s="40" t="str">
        <f>IF(H1000="M",IF(P1000&lt;&gt;4,"",VLOOKUP(CONCATENATE(O1000," ",(P1000-3)),$W$2:AA1000,5,0)),IF(P1000&lt;&gt;3,"",VLOOKUP(CONCATENATE(O1000," ",(P1000-2)),$W$2:AA1000,5,0)))</f>
        <v/>
      </c>
      <c r="Y1000" s="40" t="str">
        <f>IF(H1000="M",IF(P1000&lt;&gt;4,"",VLOOKUP(CONCATENATE(O1000," ",(P1000-2)),$W$2:AA1000,5,0)),IF(P1000&lt;&gt;3,"",VLOOKUP(CONCATENATE(O1000," ",(P1000-1)),$W$2:AA1000,5,0)))</f>
        <v/>
      </c>
      <c r="Z1000" s="40" t="str">
        <f>IF(H1000="M",IF(P1000&lt;&gt;4,"",VLOOKUP(CONCATENATE(O1000," ",(P1000-1)),$W$2:AA1000,5,0)),IF(P1000&lt;&gt;3,"",VLOOKUP(CONCATENATE(O1000," ",(P1000)),$W$2:AA1000,5,0)))</f>
        <v/>
      </c>
      <c r="AA1000" s="40" t="str">
        <f t="shared" si="159"/>
        <v/>
      </c>
    </row>
    <row r="1001" spans="1:28" x14ac:dyDescent="0.3">
      <c r="A1001" s="79"/>
      <c r="B1001" s="79"/>
      <c r="C1001" s="3"/>
      <c r="D1001" s="74"/>
      <c r="E1001" s="74"/>
      <c r="F1001" s="32"/>
      <c r="G1001" s="32"/>
      <c r="H1001" s="3"/>
      <c r="I1001" s="3"/>
      <c r="J1001" s="3"/>
      <c r="K1001" s="3"/>
      <c r="L1001" s="32"/>
      <c r="M1001" s="100"/>
      <c r="N1001" s="37"/>
      <c r="O1001" s="33"/>
      <c r="P1001" s="33"/>
      <c r="Q1001" s="9"/>
      <c r="R1001" s="9"/>
      <c r="S1001" s="9"/>
      <c r="T1001" s="97"/>
      <c r="U1001" s="34"/>
      <c r="V1001" s="34"/>
      <c r="W1001" s="41"/>
      <c r="X1001" s="41"/>
      <c r="Y1001" s="41"/>
      <c r="Z1001" s="41"/>
      <c r="AA1001" s="41"/>
      <c r="AB1001" s="2"/>
    </row>
    <row r="1002" spans="1:28" x14ac:dyDescent="0.3">
      <c r="C1002" s="52"/>
      <c r="D1002" s="75"/>
      <c r="E1002" s="75"/>
      <c r="F1002" s="53"/>
      <c r="G1002" s="53"/>
      <c r="H1002" s="52"/>
      <c r="I1002" s="52"/>
      <c r="J1002" s="52"/>
      <c r="K1002" s="52"/>
      <c r="L1002" s="53"/>
      <c r="M1002" s="101"/>
      <c r="N1002" s="54"/>
      <c r="O1002" s="55"/>
      <c r="P1002" s="55"/>
      <c r="Q1002" s="56"/>
      <c r="R1002" s="56"/>
      <c r="S1002" s="56"/>
      <c r="T1002" s="98"/>
      <c r="U1002" s="57"/>
      <c r="V1002" s="57"/>
      <c r="W1002" s="58"/>
      <c r="X1002" s="58"/>
      <c r="Y1002" s="58"/>
      <c r="Z1002" s="58"/>
      <c r="AA1002" s="58"/>
    </row>
  </sheetData>
  <autoFilter ref="A1:AA1000" xr:uid="{00000000-0009-0000-0000-000001000000}"/>
  <printOptions horizontalCentered="1"/>
  <pageMargins left="0.23622047244094491" right="0.23622047244094491" top="0.35433070866141736" bottom="0.39370078740157483" header="0.15748031496062992" footer="0.19685039370078741"/>
  <pageSetup paperSize="9" scale="90" fitToHeight="10" orientation="portrait" r:id="rId1"/>
  <headerFooter>
    <oddHeader>&amp;C&amp;F - &amp;A</oddHeader>
    <oddFooter>&amp;C&amp;8Page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S89"/>
  <sheetViews>
    <sheetView workbookViewId="0">
      <selection activeCell="B3" sqref="B3"/>
    </sheetView>
  </sheetViews>
  <sheetFormatPr defaultColWidth="9.109375" defaultRowHeight="14.4" x14ac:dyDescent="0.3"/>
  <cols>
    <col min="1" max="1" width="8" style="17" customWidth="1"/>
    <col min="2" max="3" width="7.44140625" style="10" customWidth="1"/>
    <col min="4" max="4" width="4.5546875" style="10" customWidth="1"/>
    <col min="5" max="5" width="11.109375" style="10" customWidth="1"/>
    <col min="6" max="6" width="12.6640625" style="10" customWidth="1"/>
    <col min="7" max="7" width="23.44140625" style="11" customWidth="1"/>
    <col min="8" max="8" width="7.33203125" style="83" customWidth="1"/>
    <col min="9" max="9" width="1.44140625" style="10" customWidth="1"/>
    <col min="10" max="10" width="9.33203125" style="17" customWidth="1"/>
    <col min="11" max="12" width="7.44140625" style="10" customWidth="1"/>
    <col min="13" max="13" width="4.5546875" style="10" customWidth="1"/>
    <col min="14" max="14" width="11.109375" style="10" customWidth="1"/>
    <col min="15" max="15" width="12.6640625" style="10" customWidth="1"/>
    <col min="16" max="16" width="23.44140625" style="11" customWidth="1"/>
    <col min="17" max="17" width="8.33203125" style="83" customWidth="1"/>
    <col min="18" max="18" width="3" style="10" customWidth="1"/>
    <col min="19" max="16384" width="9.109375" style="10"/>
  </cols>
  <sheetData>
    <row r="1" spans="1:19" ht="22.5" customHeight="1" x14ac:dyDescent="0.3">
      <c r="A1" s="10"/>
      <c r="H1" s="89"/>
      <c r="I1" s="12" t="s">
        <v>58</v>
      </c>
      <c r="J1" s="13"/>
    </row>
    <row r="2" spans="1:19" ht="8.25" customHeight="1" x14ac:dyDescent="0.3"/>
    <row r="3" spans="1:19" s="16" customFormat="1" ht="28.8" x14ac:dyDescent="0.3">
      <c r="A3" s="14" t="s">
        <v>14</v>
      </c>
      <c r="B3" s="14" t="s">
        <v>67</v>
      </c>
      <c r="C3" s="15" t="s">
        <v>4</v>
      </c>
      <c r="D3" s="15"/>
      <c r="E3" s="15"/>
      <c r="F3" s="15"/>
      <c r="G3" s="15"/>
      <c r="H3" s="90"/>
      <c r="J3" s="14" t="s">
        <v>13</v>
      </c>
      <c r="K3" s="14" t="s">
        <v>56</v>
      </c>
      <c r="L3" s="15" t="s">
        <v>4</v>
      </c>
      <c r="M3" s="15"/>
      <c r="N3" s="15"/>
      <c r="O3" s="15"/>
      <c r="P3" s="15"/>
      <c r="Q3" s="84"/>
      <c r="S3" s="10"/>
    </row>
    <row r="4" spans="1:19" x14ac:dyDescent="0.3">
      <c r="A4" s="17">
        <v>1</v>
      </c>
      <c r="B4" s="81">
        <f>IF(ISNA(VLOOKUP(1,CLUB_MEN,2,0)),"",VLOOKUP(1,CLUB_MEN,2,0))</f>
        <v>29</v>
      </c>
      <c r="C4" s="11" t="str">
        <f>IF(ISNA(VLOOKUP(1,CLUB_MEN,6,0)),"",VLOOKUP(1,CLUB_MEN,6,0))</f>
        <v>Rossendale Harriers (Stephen Corbishley, Philip Greenwood, Ian Duffy, Ashley Holt)</v>
      </c>
      <c r="E4" s="18"/>
      <c r="F4" s="11"/>
      <c r="H4" s="85"/>
      <c r="J4" s="17">
        <v>1</v>
      </c>
      <c r="K4" s="81">
        <f>IF(ISNA(VLOOKUP(1,CLUB_WOMEN,2,0)),"",VLOOKUP(1,CLUB_WOMEN,2,0))</f>
        <v>11</v>
      </c>
      <c r="L4" s="11" t="str">
        <f>IF(ISNA(VLOOKUP(1,CLUB_WOMEN,4,0)),"",VLOOKUP(1,CLUB_WOMEN,4,0))</f>
        <v>Rossendale Harriers (Heather Dalgleish, Michelle Young, Lorna Holt)</v>
      </c>
      <c r="N4" s="18"/>
      <c r="O4" s="11"/>
      <c r="Q4" s="85"/>
    </row>
    <row r="5" spans="1:19" x14ac:dyDescent="0.3">
      <c r="A5" s="17">
        <v>2</v>
      </c>
      <c r="B5" s="81">
        <f>IF(ISNA(VLOOKUP(2,CLUB_MEN,2,0)),"",VLOOKUP(2,CLUB_MEN,2,0))</f>
        <v>58</v>
      </c>
      <c r="C5" s="11" t="str">
        <f>IF(ISNA(VLOOKUP(2,CLUB_MEN,6,0)),"",VLOOKUP(2,CLUB_MEN,6,0))</f>
        <v>Chorley (Darren Fiswick, Dominic Raby, David Cowburn, Mark Ellithorn)</v>
      </c>
      <c r="E5" s="18"/>
      <c r="F5" s="11"/>
      <c r="H5" s="85"/>
      <c r="J5" s="17">
        <v>2</v>
      </c>
      <c r="K5" s="81" t="str">
        <f>IF(ISNA(VLOOKUP(2,CLUB_WOMEN,2,0)),"",VLOOKUP(2,CLUB_WOMEN,2,0))</f>
        <v/>
      </c>
      <c r="L5" s="11" t="str">
        <f>IF(ISNA(VLOOKUP(2,CLUB_WOMEN,4,0)),"",VLOOKUP(2,CLUB_WOMEN,4,0))</f>
        <v/>
      </c>
      <c r="N5" s="18"/>
      <c r="O5" s="11"/>
      <c r="Q5" s="85"/>
    </row>
    <row r="6" spans="1:19" x14ac:dyDescent="0.3">
      <c r="A6" s="17">
        <v>3</v>
      </c>
      <c r="B6" s="81">
        <f>IF(ISNA(VLOOKUP(3,CLUB_MEN,2,0)),"",VLOOKUP(3,CLUB_MEN,2,0))</f>
        <v>112</v>
      </c>
      <c r="C6" s="11" t="str">
        <f>IF(ISNA(VLOOKUP(3,CLUB_MEN,6,0)),"",VLOOKUP(3,CLUB_MEN,6,0))</f>
        <v>u/a (Tim Abel, Dan Vipham, Graham Barnes, James Farthing)</v>
      </c>
      <c r="E6" s="18"/>
      <c r="F6" s="11"/>
      <c r="H6" s="85"/>
      <c r="J6" s="17">
        <v>3</v>
      </c>
      <c r="K6" s="81" t="str">
        <f>IF(ISNA(VLOOKUP(3,CLUB_WOMEN,2,0)),"",VLOOKUP(3,CLUB_WOMEN,2,0))</f>
        <v/>
      </c>
      <c r="L6" s="11" t="str">
        <f>IF(ISNA(VLOOKUP(3,CLUB_WOMEN,4,0)),"",VLOOKUP(3,CLUB_WOMEN,4,0))</f>
        <v/>
      </c>
      <c r="N6" s="18"/>
      <c r="O6" s="11"/>
      <c r="Q6" s="85"/>
    </row>
    <row r="7" spans="1:19" x14ac:dyDescent="0.3">
      <c r="A7" s="17">
        <v>4</v>
      </c>
      <c r="B7" s="81">
        <f>IF(ISNA(VLOOKUP(4,CLUB_MEN,2,0)),"",VLOOKUP(4,CLUB_MEN,2,0))</f>
        <v>128</v>
      </c>
      <c r="C7" s="11" t="str">
        <f>IF(ISNA(VLOOKUP(4,CLUB_MEN,6,0)),"",VLOOKUP(4,CLUB_MEN,6,0))</f>
        <v>Ramsbottom RC (Ben Jones, Nigel Hartley, Rowan Ardill, Mark Wolfenden)</v>
      </c>
      <c r="E7" s="18"/>
      <c r="F7" s="11"/>
      <c r="H7" s="85"/>
      <c r="J7" s="17">
        <v>4</v>
      </c>
      <c r="K7" s="81" t="str">
        <f>IF(ISNA(VLOOKUP(4,CLUB_WOMEN,2,0)),"",VLOOKUP(4,CLUB_WOMEN,2,0))</f>
        <v/>
      </c>
      <c r="L7" s="11" t="str">
        <f>IF(ISNA(VLOOKUP(4,CLUB_WOMEN,4,0)),"",VLOOKUP(4,CLUB_WOMEN,4,0))</f>
        <v/>
      </c>
      <c r="N7" s="18"/>
      <c r="O7" s="11"/>
      <c r="Q7" s="85"/>
    </row>
    <row r="8" spans="1:19" x14ac:dyDescent="0.3">
      <c r="A8" s="17">
        <v>5</v>
      </c>
      <c r="B8" s="81" t="str">
        <f>IF(ISNA(VLOOKUP(5,CLUB_MEN,2,0)),"",VLOOKUP(5,CLUB_MEN,2,0))</f>
        <v/>
      </c>
      <c r="C8" s="11" t="str">
        <f>IF(ISNA(VLOOKUP(5,CLUB_MEN,6,0)),"",VLOOKUP(5,CLUB_MEN,6,0))</f>
        <v/>
      </c>
      <c r="E8" s="18"/>
      <c r="F8" s="11"/>
      <c r="H8" s="85"/>
      <c r="J8" s="17">
        <v>5</v>
      </c>
      <c r="K8" s="81" t="str">
        <f>IF(ISNA(VLOOKUP(5,CLUB_WOMEN,2,0)),"",VLOOKUP(5,CLUB_WOMEN,2,0))</f>
        <v/>
      </c>
      <c r="L8" s="11" t="str">
        <f>IF(ISNA(VLOOKUP(5,CLUB_WOMEN,4,0)),"",VLOOKUP(5,CLUB_WOMEN,4,0))</f>
        <v/>
      </c>
      <c r="N8" s="18"/>
      <c r="O8" s="11"/>
      <c r="Q8" s="85"/>
    </row>
    <row r="9" spans="1:19" ht="22.5" customHeight="1" x14ac:dyDescent="0.3">
      <c r="B9" s="17"/>
      <c r="C9" s="17"/>
      <c r="D9" s="17"/>
      <c r="E9" s="11"/>
      <c r="F9" s="11"/>
      <c r="H9" s="82"/>
      <c r="K9" s="17"/>
      <c r="L9" s="17"/>
      <c r="M9" s="17"/>
      <c r="N9" s="11"/>
      <c r="O9" s="11"/>
      <c r="Q9" s="82"/>
    </row>
    <row r="10" spans="1:19" ht="22.5" customHeight="1" x14ac:dyDescent="0.3">
      <c r="H10" s="91"/>
      <c r="I10" s="28" t="s">
        <v>59</v>
      </c>
    </row>
    <row r="11" spans="1:19" ht="8.25" customHeight="1" x14ac:dyDescent="0.3"/>
    <row r="12" spans="1:19" s="22" customFormat="1" ht="18" x14ac:dyDescent="0.3">
      <c r="A12" s="20" t="s">
        <v>31</v>
      </c>
      <c r="B12" s="14" t="s">
        <v>23</v>
      </c>
      <c r="C12" s="14"/>
      <c r="D12" s="14" t="s">
        <v>63</v>
      </c>
      <c r="E12" s="14" t="s">
        <v>24</v>
      </c>
      <c r="F12" s="14" t="s">
        <v>25</v>
      </c>
      <c r="G12" s="15" t="s">
        <v>4</v>
      </c>
      <c r="H12" s="86" t="s">
        <v>1</v>
      </c>
      <c r="I12" s="21"/>
      <c r="J12" s="20" t="s">
        <v>30</v>
      </c>
      <c r="K12" s="14" t="s">
        <v>23</v>
      </c>
      <c r="L12" s="14"/>
      <c r="M12" s="14" t="s">
        <v>63</v>
      </c>
      <c r="N12" s="14" t="s">
        <v>24</v>
      </c>
      <c r="O12" s="14" t="s">
        <v>25</v>
      </c>
      <c r="P12" s="15" t="s">
        <v>4</v>
      </c>
      <c r="Q12" s="86" t="s">
        <v>1</v>
      </c>
      <c r="S12" s="10"/>
    </row>
    <row r="13" spans="1:19" x14ac:dyDescent="0.3">
      <c r="A13" s="17">
        <v>1</v>
      </c>
      <c r="B13" s="17" t="str">
        <f>IF(ISNA(VLOOKUP("M1",GEN_RANGE,10,0)),"",VLOOKUP("M1",GEN_RANGE,10,0))</f>
        <v>M</v>
      </c>
      <c r="C13" s="17"/>
      <c r="D13" s="17">
        <f>IF(ISNA(VLOOKUP("M1",GEN_RANGE,4,0)),"",VLOOKUP("M1",GEN_RANGE,4,0))</f>
        <v>47</v>
      </c>
      <c r="E13" s="11" t="str">
        <f>IF(ISNA(VLOOKUP("M1",GEN_RANGE,6,0)),"",VLOOKUP("M1",GEN_RANGE,6,0))</f>
        <v>Stephen</v>
      </c>
      <c r="F13" s="11" t="str">
        <f>IF(ISNA(VLOOKUP("M1",GEN_RANGE,7,0)),"",VLOOKUP("M1",GEN_RANGE,7,0))</f>
        <v>Corbishley</v>
      </c>
      <c r="G13" s="11" t="str">
        <f>IF(ISNA(VLOOKUP("M1",GEN_RANGE,12,0)),"",VLOOKUP("M1",GEN_RANGE,12,0))</f>
        <v>Rossendale Harriers</v>
      </c>
      <c r="H13" s="82">
        <f>IF(ISNA(VLOOKUP("M1",GEN_RANGE,5,0)),"",VLOOKUP("M1",GEN_RANGE,5,0))</f>
        <v>32.32</v>
      </c>
      <c r="J13" s="17">
        <v>1</v>
      </c>
      <c r="K13" s="17" t="str">
        <f>IF(ISNA(VLOOKUP("F1",GEN_RANGE,10,0)),"",VLOOKUP("F1",GEN_RANGE,10,0))</f>
        <v>F40</v>
      </c>
      <c r="L13" s="17"/>
      <c r="M13" s="17">
        <f>IF(ISNA(VLOOKUP("F1",GEN_RANGE,4,0)),"",VLOOKUP("F1",GEN_RANGE,4,0))</f>
        <v>29</v>
      </c>
      <c r="N13" s="11" t="str">
        <f>IF(ISNA(VLOOKUP("F1",GEN_RANGE,6,0)),"",VLOOKUP("F1",GEN_RANGE,6,0))</f>
        <v>Heather</v>
      </c>
      <c r="O13" s="11" t="str">
        <f>IF(ISNA(VLOOKUP("F1",GEN_RANGE,7,0)),"",VLOOKUP("F1",GEN_RANGE,7,0))</f>
        <v>Dalgleish</v>
      </c>
      <c r="P13" s="11" t="str">
        <f>IF(ISNA(VLOOKUP("F1",GEN_RANGE,12,0)),"",VLOOKUP("F1",GEN_RANGE,12,0))</f>
        <v>Rossendale Harriers</v>
      </c>
      <c r="Q13" s="82">
        <f>IF(ISNA(VLOOKUP("F1",GEN_RANGE,5,0)),"",VLOOKUP("F1",GEN_RANGE,5,0))</f>
        <v>44.31</v>
      </c>
    </row>
    <row r="14" spans="1:19" x14ac:dyDescent="0.3">
      <c r="A14" s="17">
        <v>2</v>
      </c>
      <c r="B14" s="17" t="str">
        <f>IF(ISNA(VLOOKUP("M2",GEN_RANGE,10,0)),"",VLOOKUP("M2",GEN_RANGE,10,0))</f>
        <v>MU23</v>
      </c>
      <c r="C14" s="17"/>
      <c r="D14" s="17">
        <f>IF(ISNA(VLOOKUP("M2",GEN_RANGE,4,0)),"",VLOOKUP("M2",GEN_RANGE,4,0))</f>
        <v>19</v>
      </c>
      <c r="E14" s="11" t="str">
        <f>IF(ISNA(VLOOKUP("M2",GEN_RANGE,6,0)),"",VLOOKUP("M2",GEN_RANGE,6,0))</f>
        <v>Charlie</v>
      </c>
      <c r="F14" s="11" t="str">
        <f>IF(ISNA(VLOOKUP("M2",GEN_RANGE,7,0)),"",VLOOKUP("M2",GEN_RANGE,7,0))</f>
        <v>Parkinson</v>
      </c>
      <c r="G14" s="11" t="str">
        <f>IF(ISNA(VLOOKUP("M2",GEN_RANGE,12,0)),"",VLOOKUP("M2",GEN_RANGE,12,0))</f>
        <v>CVFR</v>
      </c>
      <c r="H14" s="82">
        <f>IF(ISNA(VLOOKUP("M2",GEN_RANGE,5,0)),"",VLOOKUP("M2",GEN_RANGE,5,0))</f>
        <v>32.43</v>
      </c>
      <c r="J14" s="17">
        <v>2</v>
      </c>
      <c r="K14" s="17" t="str">
        <f>IF(ISNA(VLOOKUP("F2",GEN_RANGE,10,0)),"",VLOOKUP("F2",GEN_RANGE,10,0))</f>
        <v>F45</v>
      </c>
      <c r="L14" s="17"/>
      <c r="M14" s="17">
        <f>IF(ISNA(VLOOKUP("F2",GEN_RANGE,4,0)),"",VLOOKUP("F2",GEN_RANGE,4,0))</f>
        <v>39</v>
      </c>
      <c r="N14" s="11" t="str">
        <f>IF(ISNA(VLOOKUP("F2",GEN_RANGE,6,0)),"",VLOOKUP("F2",GEN_RANGE,6,0))</f>
        <v>Nicola</v>
      </c>
      <c r="O14" s="11" t="str">
        <f>IF(ISNA(VLOOKUP("F2",GEN_RANGE,7,0)),"",VLOOKUP("F2",GEN_RANGE,7,0))</f>
        <v>Raby</v>
      </c>
      <c r="P14" s="11" t="str">
        <f>IF(ISNA(VLOOKUP("F2",GEN_RANGE,12,0)),"",VLOOKUP("F2",GEN_RANGE,12,0))</f>
        <v>Chorley</v>
      </c>
      <c r="Q14" s="82">
        <f>IF(ISNA(VLOOKUP("F2",GEN_RANGE,5,0)),"",VLOOKUP("F2",GEN_RANGE,5,0))</f>
        <v>45.28</v>
      </c>
    </row>
    <row r="15" spans="1:19" x14ac:dyDescent="0.3">
      <c r="A15" s="17">
        <v>3</v>
      </c>
      <c r="B15" s="17" t="str">
        <f>IF(ISNA(VLOOKUP("M3",GEN_RANGE,10,0)),"",VLOOKUP("M3",GEN_RANGE,10,0))</f>
        <v>M</v>
      </c>
      <c r="C15" s="17"/>
      <c r="D15" s="17">
        <f>IF(ISNA(VLOOKUP("M3",GEN_RANGE,4,0)),"",VLOOKUP("M3",GEN_RANGE,4,0))</f>
        <v>20</v>
      </c>
      <c r="E15" s="11" t="str">
        <f>IF(ISNA(VLOOKUP("M3",GEN_RANGE,6,0)),"",VLOOKUP("M3",GEN_RANGE,6,0))</f>
        <v>Oliver</v>
      </c>
      <c r="F15" s="11" t="str">
        <f>IF(ISNA(VLOOKUP("M3",GEN_RANGE,7,0)),"",VLOOKUP("M3",GEN_RANGE,7,0))</f>
        <v>Heaton</v>
      </c>
      <c r="G15" s="11" t="str">
        <f>IF(ISNA(VLOOKUP("M3",GEN_RANGE,12,0)),"",VLOOKUP("M3",GEN_RANGE,12,0))</f>
        <v>Bowland Fell Runners</v>
      </c>
      <c r="H15" s="82">
        <f>IF(ISNA(VLOOKUP("M3",GEN_RANGE,5,0)),"",VLOOKUP("M3",GEN_RANGE,5,0))</f>
        <v>34.18</v>
      </c>
      <c r="J15" s="17">
        <v>3</v>
      </c>
      <c r="K15" s="17" t="str">
        <f>IF(ISNA(VLOOKUP("F3",GEN_RANGE,10,0)),"",VLOOKUP("F3",GEN_RANGE,10,0))</f>
        <v>F45</v>
      </c>
      <c r="L15" s="17"/>
      <c r="M15" s="17">
        <f>IF(ISNA(VLOOKUP("F3",GEN_RANGE,4,0)),"",VLOOKUP("F3",GEN_RANGE,4,0))</f>
        <v>11</v>
      </c>
      <c r="N15" s="11" t="str">
        <f>IF(ISNA(VLOOKUP("F3",GEN_RANGE,6,0)),"",VLOOKUP("F3",GEN_RANGE,6,0))</f>
        <v>Michelle</v>
      </c>
      <c r="O15" s="11" t="str">
        <f>IF(ISNA(VLOOKUP("F3",GEN_RANGE,7,0)),"",VLOOKUP("F3",GEN_RANGE,7,0))</f>
        <v>Young</v>
      </c>
      <c r="P15" s="11" t="str">
        <f>IF(ISNA(VLOOKUP("F3",GEN_RANGE,12,0)),"",VLOOKUP("F3",GEN_RANGE,12,0))</f>
        <v>Rossendale Harriers</v>
      </c>
      <c r="Q15" s="82">
        <f>IF(ISNA(VLOOKUP("F3",GEN_RANGE,5,0)),"",VLOOKUP("F3",GEN_RANGE,5,0))</f>
        <v>53.07</v>
      </c>
    </row>
    <row r="16" spans="1:19" x14ac:dyDescent="0.3">
      <c r="A16" s="17">
        <v>4</v>
      </c>
      <c r="B16" s="17" t="str">
        <f>IF(ISNA(VLOOKUP("M4",GEN_RANGE,10,0)),"",VLOOKUP("M4",GEN_RANGE,10,0))</f>
        <v>M45</v>
      </c>
      <c r="C16" s="17"/>
      <c r="D16" s="17">
        <f>IF(ISNA(VLOOKUP("M4",GEN_RANGE,4,0)),"",VLOOKUP("M4",GEN_RANGE,4,0))</f>
        <v>2</v>
      </c>
      <c r="E16" s="11" t="str">
        <f>IF(ISNA(VLOOKUP("M4",GEN_RANGE,6,0)),"",VLOOKUP("M4",GEN_RANGE,6,0))</f>
        <v>Dan</v>
      </c>
      <c r="F16" s="11" t="str">
        <f>IF(ISNA(VLOOKUP("M4",GEN_RANGE,7,0)),"",VLOOKUP("M4",GEN_RANGE,7,0))</f>
        <v>Gilbert</v>
      </c>
      <c r="G16" s="11" t="str">
        <f>IF(ISNA(VLOOKUP("M4",GEN_RANGE,12,0)),"",VLOOKUP("M4",GEN_RANGE,12,0))</f>
        <v>Horwich RMI Harriers</v>
      </c>
      <c r="H16" s="82">
        <f>IF(ISNA(VLOOKUP("M4",GEN_RANGE,5,0)),"",VLOOKUP("M4",GEN_RANGE,5,0))</f>
        <v>34.26</v>
      </c>
      <c r="J16" s="17">
        <v>4</v>
      </c>
      <c r="K16" s="17" t="str">
        <f>IF(ISNA(VLOOKUP("F4",GEN_RANGE,10,0)),"",VLOOKUP("F4",GEN_RANGE,10,0))</f>
        <v>F40</v>
      </c>
      <c r="L16" s="17"/>
      <c r="M16" s="17">
        <f>IF(ISNA(VLOOKUP("F4",GEN_RANGE,4,0)),"",VLOOKUP("F4",GEN_RANGE,4,0))</f>
        <v>55</v>
      </c>
      <c r="N16" s="11" t="str">
        <f>IF(ISNA(VLOOKUP("F4",GEN_RANGE,6,0)),"",VLOOKUP("F4",GEN_RANGE,6,0))</f>
        <v>Rosie</v>
      </c>
      <c r="O16" s="11" t="str">
        <f>IF(ISNA(VLOOKUP("F4",GEN_RANGE,7,0)),"",VLOOKUP("F4",GEN_RANGE,7,0))</f>
        <v>Cummings</v>
      </c>
      <c r="P16" s="11" t="str">
        <f>IF(ISNA(VLOOKUP("F4",GEN_RANGE,12,0)),"",VLOOKUP("F4",GEN_RANGE,12,0))</f>
        <v>Ramsbottom RC</v>
      </c>
      <c r="Q16" s="82">
        <f>IF(ISNA(VLOOKUP("F4",GEN_RANGE,5,0)),"",VLOOKUP("F4",GEN_RANGE,5,0))</f>
        <v>54.43</v>
      </c>
    </row>
    <row r="17" spans="1:17" x14ac:dyDescent="0.3">
      <c r="A17" s="17">
        <v>5</v>
      </c>
      <c r="B17" s="17" t="str">
        <f>IF(ISNA(VLOOKUP("M5",GEN_RANGE,10,0)),"",VLOOKUP("M5",GEN_RANGE,10,0))</f>
        <v>M40</v>
      </c>
      <c r="C17" s="17"/>
      <c r="D17" s="17">
        <f>IF(ISNA(VLOOKUP("M5",GEN_RANGE,4,0)),"",VLOOKUP("M5",GEN_RANGE,4,0))</f>
        <v>23</v>
      </c>
      <c r="E17" s="11" t="str">
        <f>IF(ISNA(VLOOKUP("M5",GEN_RANGE,6,0)),"",VLOOKUP("M5",GEN_RANGE,6,0))</f>
        <v>Gaz</v>
      </c>
      <c r="F17" s="11" t="str">
        <f>IF(ISNA(VLOOKUP("M5",GEN_RANGE,7,0)),"",VLOOKUP("M5",GEN_RANGE,7,0))</f>
        <v>Pemberton</v>
      </c>
      <c r="G17" s="11" t="str">
        <f>IF(ISNA(VLOOKUP("M5",GEN_RANGE,12,0)),"",VLOOKUP("M5",GEN_RANGE,12,0))</f>
        <v>Tod Harriers</v>
      </c>
      <c r="H17" s="82">
        <f>IF(ISNA(VLOOKUP("M5",GEN_RANGE,5,0)),"",VLOOKUP("M5",GEN_RANGE,5,0))</f>
        <v>34.29</v>
      </c>
      <c r="J17" s="17">
        <v>5</v>
      </c>
      <c r="K17" s="17" t="str">
        <f>IF(ISNA(VLOOKUP("F5",GEN_RANGE,10,0)),"",VLOOKUP("F5",GEN_RANGE,10,0))</f>
        <v>F45</v>
      </c>
      <c r="L17" s="17"/>
      <c r="M17" s="17">
        <f>IF(ISNA(VLOOKUP("F5",GEN_RANGE,4,0)),"",VLOOKUP("F5",GEN_RANGE,4,0))</f>
        <v>46</v>
      </c>
      <c r="N17" s="11" t="str">
        <f>IF(ISNA(VLOOKUP("F5",GEN_RANGE,6,0)),"",VLOOKUP("F5",GEN_RANGE,6,0))</f>
        <v>Karen</v>
      </c>
      <c r="O17" s="11" t="str">
        <f>IF(ISNA(VLOOKUP("F5",GEN_RANGE,7,0)),"",VLOOKUP("F5",GEN_RANGE,7,0))</f>
        <v>Doherty</v>
      </c>
      <c r="P17" s="11" t="str">
        <f>IF(ISNA(VLOOKUP("F5",GEN_RANGE,12,0)),"",VLOOKUP("F5",GEN_RANGE,12,0))</f>
        <v>Radcliffe AC</v>
      </c>
      <c r="Q17" s="82">
        <f>IF(ISNA(VLOOKUP("F5",GEN_RANGE,5,0)),"",VLOOKUP("F5",GEN_RANGE,5,0))</f>
        <v>56.01</v>
      </c>
    </row>
    <row r="18" spans="1:17" x14ac:dyDescent="0.3">
      <c r="A18" s="17">
        <v>6</v>
      </c>
      <c r="B18" s="17" t="str">
        <f>IF(ISNA(VLOOKUP("M6",GEN_RANGE,10,0)),"",VLOOKUP("M6",GEN_RANGE,10,0))</f>
        <v>M</v>
      </c>
      <c r="C18" s="17"/>
      <c r="D18" s="17">
        <f>IF(ISNA(VLOOKUP("M6",GEN_RANGE,4,0)),"",VLOOKUP("M6",GEN_RANGE,4,0))</f>
        <v>14</v>
      </c>
      <c r="E18" s="11" t="str">
        <f>IF(ISNA(VLOOKUP("M6",GEN_RANGE,6,0)),"",VLOOKUP("M6",GEN_RANGE,6,0))</f>
        <v>Philip</v>
      </c>
      <c r="F18" s="11" t="str">
        <f>IF(ISNA(VLOOKUP("M6",GEN_RANGE,7,0)),"",VLOOKUP("M6",GEN_RANGE,7,0))</f>
        <v>Greenwood</v>
      </c>
      <c r="G18" s="11" t="str">
        <f>IF(ISNA(VLOOKUP("M6",GEN_RANGE,12,0)),"",VLOOKUP("M6",GEN_RANGE,12,0))</f>
        <v>Rossendale Harriers</v>
      </c>
      <c r="H18" s="82">
        <f>IF(ISNA(VLOOKUP("M6",GEN_RANGE,5,0)),"",VLOOKUP("M6",GEN_RANGE,5,0))</f>
        <v>37.15</v>
      </c>
      <c r="J18" s="17">
        <v>6</v>
      </c>
      <c r="K18" s="17" t="str">
        <f>IF(ISNA(VLOOKUP("F6",GEN_RANGE,10,0)),"",VLOOKUP("F6",GEN_RANGE,10,0))</f>
        <v>F</v>
      </c>
      <c r="L18" s="17"/>
      <c r="M18" s="17">
        <f>IF(ISNA(VLOOKUP("F6",GEN_RANGE,4,0)),"",VLOOKUP("F6",GEN_RANGE,4,0))</f>
        <v>50</v>
      </c>
      <c r="N18" s="11" t="str">
        <f>IF(ISNA(VLOOKUP("F6",GEN_RANGE,6,0)),"",VLOOKUP("F6",GEN_RANGE,6,0))</f>
        <v>Emily</v>
      </c>
      <c r="O18" s="11" t="str">
        <f>IF(ISNA(VLOOKUP("F6",GEN_RANGE,7,0)),"",VLOOKUP("F6",GEN_RANGE,7,0))</f>
        <v>Heap</v>
      </c>
      <c r="P18" s="11" t="str">
        <f>IF(ISNA(VLOOKUP("F6",GEN_RANGE,12,0)),"",VLOOKUP("F6",GEN_RANGE,12,0))</f>
        <v>u/a</v>
      </c>
      <c r="Q18" s="82">
        <f>IF(ISNA(VLOOKUP("F6",GEN_RANGE,5,0)),"",VLOOKUP("F6",GEN_RANGE,5,0))</f>
        <v>56.3</v>
      </c>
    </row>
    <row r="19" spans="1:17" x14ac:dyDescent="0.3">
      <c r="A19" s="17">
        <v>7</v>
      </c>
      <c r="B19" s="17" t="str">
        <f>IF(ISNA(VLOOKUP("M7",GEN_RANGE,10,0)),"",VLOOKUP("M7",GEN_RANGE,10,0))</f>
        <v>M</v>
      </c>
      <c r="C19" s="17"/>
      <c r="D19" s="17">
        <f>IF(ISNA(VLOOKUP("M7",GEN_RANGE,4,0)),"",VLOOKUP("M7",GEN_RANGE,4,0))</f>
        <v>8</v>
      </c>
      <c r="E19" s="11" t="str">
        <f>IF(ISNA(VLOOKUP("M7",GEN_RANGE,6,0)),"",VLOOKUP("M7",GEN_RANGE,6,0))</f>
        <v>Chris</v>
      </c>
      <c r="F19" s="11" t="str">
        <f>IF(ISNA(VLOOKUP("M7",GEN_RANGE,7,0)),"",VLOOKUP("M7",GEN_RANGE,7,0))</f>
        <v>Jackson</v>
      </c>
      <c r="G19" s="11" t="str">
        <f>IF(ISNA(VLOOKUP("M7",GEN_RANGE,12,0)),"",VLOOKUP("M7",GEN_RANGE,12,0))</f>
        <v>Glossopdale</v>
      </c>
      <c r="H19" s="82">
        <f>IF(ISNA(VLOOKUP("M7",GEN_RANGE,5,0)),"",VLOOKUP("M7",GEN_RANGE,5,0))</f>
        <v>37.33</v>
      </c>
      <c r="J19" s="17">
        <v>7</v>
      </c>
      <c r="K19" s="17" t="str">
        <f>IF(ISNA(VLOOKUP("F7",GEN_RANGE,10,0)),"",VLOOKUP("F7",GEN_RANGE,10,0))</f>
        <v>F45</v>
      </c>
      <c r="L19" s="17"/>
      <c r="M19" s="17">
        <f>IF(ISNA(VLOOKUP("F7",GEN_RANGE,4,0)),"",VLOOKUP("F7",GEN_RANGE,4,0))</f>
        <v>24</v>
      </c>
      <c r="N19" s="11" t="str">
        <f>IF(ISNA(VLOOKUP("F7",GEN_RANGE,6,0)),"",VLOOKUP("F7",GEN_RANGE,6,0))</f>
        <v>Lorna</v>
      </c>
      <c r="O19" s="11" t="str">
        <f>IF(ISNA(VLOOKUP("F7",GEN_RANGE,7,0)),"",VLOOKUP("F7",GEN_RANGE,7,0))</f>
        <v>Holt</v>
      </c>
      <c r="P19" s="11" t="str">
        <f>IF(ISNA(VLOOKUP("F7",GEN_RANGE,12,0)),"",VLOOKUP("F7",GEN_RANGE,12,0))</f>
        <v>Rossendale Harriers</v>
      </c>
      <c r="Q19" s="82" t="str">
        <f>IF(ISNA(VLOOKUP("F7",GEN_RANGE,5,0)),"",VLOOKUP("F7",GEN_RANGE,5,0))</f>
        <v>1.07.34</v>
      </c>
    </row>
    <row r="20" spans="1:17" x14ac:dyDescent="0.3">
      <c r="A20" s="17">
        <v>8</v>
      </c>
      <c r="B20" s="17" t="str">
        <f>IF(ISNA(VLOOKUP("M8",GEN_RANGE,10,0)),"",VLOOKUP("M8",GEN_RANGE,10,0))</f>
        <v>M50</v>
      </c>
      <c r="C20" s="17"/>
      <c r="D20" s="17">
        <f>IF(ISNA(VLOOKUP("M8",GEN_RANGE,4,0)),"",VLOOKUP("M8",GEN_RANGE,4,0))</f>
        <v>27</v>
      </c>
      <c r="E20" s="11" t="str">
        <f>IF(ISNA(VLOOKUP("M8",GEN_RANGE,6,0)),"",VLOOKUP("M8",GEN_RANGE,6,0))</f>
        <v>Stephen</v>
      </c>
      <c r="F20" s="11" t="str">
        <f>IF(ISNA(VLOOKUP("M8",GEN_RANGE,7,0)),"",VLOOKUP("M8",GEN_RANGE,7,0))</f>
        <v>Smithies</v>
      </c>
      <c r="G20" s="11" t="str">
        <f>IF(ISNA(VLOOKUP("M8",GEN_RANGE,12,0)),"",VLOOKUP("M8",GEN_RANGE,12,0))</f>
        <v>CVFR</v>
      </c>
      <c r="H20" s="82">
        <f>IF(ISNA(VLOOKUP("M8",GEN_RANGE,5,0)),"",VLOOKUP("M8",GEN_RANGE,5,0))</f>
        <v>37.4</v>
      </c>
      <c r="J20" s="17">
        <v>8</v>
      </c>
      <c r="K20" s="17" t="str">
        <f>IF(ISNA(VLOOKUP("F8",GEN_RANGE,10,0)),"",VLOOKUP("F8",GEN_RANGE,10,0))</f>
        <v>F55</v>
      </c>
      <c r="L20" s="17"/>
      <c r="M20" s="17">
        <f>IF(ISNA(VLOOKUP("F8",GEN_RANGE,4,0)),"",VLOOKUP("F8",GEN_RANGE,4,0))</f>
        <v>44</v>
      </c>
      <c r="N20" s="11" t="str">
        <f>IF(ISNA(VLOOKUP("F8",GEN_RANGE,6,0)),"",VLOOKUP("F8",GEN_RANGE,6,0))</f>
        <v>Hilary</v>
      </c>
      <c r="O20" s="11" t="str">
        <f>IF(ISNA(VLOOKUP("F8",GEN_RANGE,7,0)),"",VLOOKUP("F8",GEN_RANGE,7,0))</f>
        <v>Farren</v>
      </c>
      <c r="P20" s="11" t="str">
        <f>IF(ISNA(VLOOKUP("F8",GEN_RANGE,12,0)),"",VLOOKUP("F8",GEN_RANGE,12,0))</f>
        <v>Rossendale Harriers</v>
      </c>
      <c r="Q20" s="82" t="str">
        <f>IF(ISNA(VLOOKUP("F8",GEN_RANGE,5,0)),"",VLOOKUP("F8",GEN_RANGE,5,0))</f>
        <v>1.11.52</v>
      </c>
    </row>
    <row r="21" spans="1:17" x14ac:dyDescent="0.3">
      <c r="A21" s="17">
        <v>9</v>
      </c>
      <c r="B21" s="17" t="str">
        <f>IF(ISNA(VLOOKUP("M9",GEN_RANGE,10,0)),"",VLOOKUP("M9",GEN_RANGE,10,0))</f>
        <v>M40</v>
      </c>
      <c r="C21" s="17"/>
      <c r="D21" s="17">
        <f>IF(ISNA(VLOOKUP("M9",GEN_RANGE,4,0)),"",VLOOKUP("M9",GEN_RANGE,4,0))</f>
        <v>36</v>
      </c>
      <c r="E21" s="11" t="str">
        <f>IF(ISNA(VLOOKUP("M9",GEN_RANGE,6,0)),"",VLOOKUP("M9",GEN_RANGE,6,0))</f>
        <v>John</v>
      </c>
      <c r="F21" s="11" t="str">
        <f>IF(ISNA(VLOOKUP("M9",GEN_RANGE,7,0)),"",VLOOKUP("M9",GEN_RANGE,7,0))</f>
        <v>Gibbs</v>
      </c>
      <c r="G21" s="11" t="str">
        <f>IF(ISNA(VLOOKUP("M9",GEN_RANGE,12,0)),"",VLOOKUP("M9",GEN_RANGE,12,0))</f>
        <v>Radcliffe AC</v>
      </c>
      <c r="H21" s="82">
        <f>IF(ISNA(VLOOKUP("M9",GEN_RANGE,5,0)),"",VLOOKUP("M9",GEN_RANGE,5,0))</f>
        <v>37.450000000000003</v>
      </c>
      <c r="J21" s="17">
        <v>9</v>
      </c>
      <c r="K21" s="17" t="str">
        <f>IF(ISNA(VLOOKUP("F9",GEN_RANGE,10,0)),"",VLOOKUP("F9",GEN_RANGE,10,0))</f>
        <v/>
      </c>
      <c r="L21" s="17"/>
      <c r="M21" s="17" t="str">
        <f>IF(ISNA(VLOOKUP("F9",GEN_RANGE,4,0)),"",VLOOKUP("F9",GEN_RANGE,4,0))</f>
        <v/>
      </c>
      <c r="N21" s="11" t="str">
        <f>IF(ISNA(VLOOKUP("F9",GEN_RANGE,6,0)),"",VLOOKUP("F9",GEN_RANGE,6,0))</f>
        <v/>
      </c>
      <c r="O21" s="11" t="str">
        <f>IF(ISNA(VLOOKUP("F9",GEN_RANGE,7,0)),"",VLOOKUP("F9",GEN_RANGE,7,0))</f>
        <v/>
      </c>
      <c r="P21" s="11" t="str">
        <f>IF(ISNA(VLOOKUP("F9",GEN_RANGE,12,0)),"",VLOOKUP("F9",GEN_RANGE,12,0))</f>
        <v/>
      </c>
      <c r="Q21" s="82" t="str">
        <f>IF(ISNA(VLOOKUP("F9",GEN_RANGE,5,0)),"",VLOOKUP("F9",GEN_RANGE,5,0))</f>
        <v/>
      </c>
    </row>
    <row r="22" spans="1:17" x14ac:dyDescent="0.3">
      <c r="A22" s="17">
        <v>10</v>
      </c>
      <c r="B22" s="17" t="str">
        <f>IF(ISNA(VLOOKUP("M10",GEN_RANGE,10,0)),"",VLOOKUP("M10",GEN_RANGE,10,0))</f>
        <v>M40</v>
      </c>
      <c r="C22" s="17"/>
      <c r="D22" s="17">
        <f>IF(ISNA(VLOOKUP("M10",GEN_RANGE,4,0)),"",VLOOKUP("M10",GEN_RANGE,4,0))</f>
        <v>43</v>
      </c>
      <c r="E22" s="11" t="str">
        <f>IF(ISNA(VLOOKUP("M10",GEN_RANGE,6,0)),"",VLOOKUP("M10",GEN_RANGE,6,0))</f>
        <v>Ian</v>
      </c>
      <c r="F22" s="11" t="str">
        <f>IF(ISNA(VLOOKUP("M10",GEN_RANGE,7,0)),"",VLOOKUP("M10",GEN_RANGE,7,0))</f>
        <v>Duffy</v>
      </c>
      <c r="G22" s="11" t="str">
        <f>IF(ISNA(VLOOKUP("M10",GEN_RANGE,12,0)),"",VLOOKUP("M10",GEN_RANGE,12,0))</f>
        <v>Rossendale Harriers</v>
      </c>
      <c r="H22" s="82">
        <f>IF(ISNA(VLOOKUP("M10",GEN_RANGE,5,0)),"",VLOOKUP("M10",GEN_RANGE,5,0))</f>
        <v>37.51</v>
      </c>
      <c r="J22" s="17">
        <v>10</v>
      </c>
      <c r="K22" s="17" t="str">
        <f>IF(ISNA(VLOOKUP("F10",GEN_RANGE,10,0)),"",VLOOKUP("F10",GEN_RANGE,10,0))</f>
        <v/>
      </c>
      <c r="L22" s="17"/>
      <c r="M22" s="17" t="str">
        <f>IF(ISNA(VLOOKUP("F10",GEN_RANGE,4,0)),"",VLOOKUP("F10",GEN_RANGE,4,0))</f>
        <v/>
      </c>
      <c r="N22" s="11" t="str">
        <f>IF(ISNA(VLOOKUP("F10",GEN_RANGE,6,0)),"",VLOOKUP("F10",GEN_RANGE,6,0))</f>
        <v/>
      </c>
      <c r="O22" s="11" t="str">
        <f>IF(ISNA(VLOOKUP("F10",GEN_RANGE,7,0)),"",VLOOKUP("F10",GEN_RANGE,7,0))</f>
        <v/>
      </c>
      <c r="P22" s="11" t="str">
        <f>IF(ISNA(VLOOKUP("F10",GEN_RANGE,12,0)),"",VLOOKUP("F10",GEN_RANGE,12,0))</f>
        <v/>
      </c>
      <c r="Q22" s="82" t="str">
        <f>IF(ISNA(VLOOKUP("F10",GEN_RANGE,5,0)),"",VLOOKUP("F10",GEN_RANGE,5,0))</f>
        <v/>
      </c>
    </row>
    <row r="23" spans="1:17" ht="22.5" customHeight="1" x14ac:dyDescent="0.3">
      <c r="B23" s="17"/>
      <c r="C23" s="17"/>
      <c r="D23" s="17"/>
      <c r="E23" s="11"/>
      <c r="F23" s="11"/>
      <c r="H23" s="82"/>
      <c r="K23" s="17"/>
      <c r="L23" s="17"/>
      <c r="M23" s="17"/>
      <c r="N23" s="11"/>
      <c r="O23" s="11"/>
      <c r="Q23" s="82"/>
    </row>
    <row r="24" spans="1:17" ht="22.5" customHeight="1" x14ac:dyDescent="0.3">
      <c r="H24" s="92"/>
      <c r="I24" s="29" t="s">
        <v>60</v>
      </c>
    </row>
    <row r="25" spans="1:17" ht="8.25" customHeight="1" x14ac:dyDescent="0.3"/>
    <row r="26" spans="1:17" s="4" customFormat="1" ht="28.8" x14ac:dyDescent="0.3">
      <c r="A26" s="20" t="s">
        <v>52</v>
      </c>
      <c r="B26" s="14" t="s">
        <v>15</v>
      </c>
      <c r="C26" s="14" t="s">
        <v>61</v>
      </c>
      <c r="D26" s="14" t="s">
        <v>63</v>
      </c>
      <c r="E26" s="14" t="s">
        <v>24</v>
      </c>
      <c r="F26" s="14" t="s">
        <v>25</v>
      </c>
      <c r="G26" s="14" t="s">
        <v>4</v>
      </c>
      <c r="H26" s="86" t="s">
        <v>1</v>
      </c>
      <c r="J26" s="20" t="s">
        <v>54</v>
      </c>
      <c r="K26" s="14" t="s">
        <v>15</v>
      </c>
      <c r="L26" s="14" t="s">
        <v>61</v>
      </c>
      <c r="M26" s="14" t="s">
        <v>63</v>
      </c>
      <c r="N26" s="14" t="s">
        <v>24</v>
      </c>
      <c r="O26" s="14" t="s">
        <v>25</v>
      </c>
      <c r="P26" s="14" t="s">
        <v>4</v>
      </c>
      <c r="Q26" s="86" t="s">
        <v>1</v>
      </c>
    </row>
    <row r="27" spans="1:17" x14ac:dyDescent="0.3">
      <c r="A27" s="17">
        <v>1</v>
      </c>
      <c r="B27" s="17" t="str">
        <f>IF(ISNA(VLOOKUP("MU161",CAT_RANGE,2,0)),"",VLOOKUP("MU161",CAT_RANGE,2,0))</f>
        <v/>
      </c>
      <c r="C27" s="17" t="str">
        <f>IF(ISNA(VLOOKUP("MU161",CAT_RANGE,8,0)),"",VLOOKUP("MU161",CAT_RANGE,8,0))</f>
        <v/>
      </c>
      <c r="D27" s="17" t="str">
        <f>IF(ISNA(VLOOKUP("MU161",CAT_RANGE,3,0)),"",VLOOKUP("MU161",CAT_RANGE,3,0))</f>
        <v/>
      </c>
      <c r="E27" s="11" t="str">
        <f>IF(ISNA(VLOOKUP("MU161",CAT_RANGE,5,0)),"",VLOOKUP("MU161",CAT_RANGE,5,0))</f>
        <v/>
      </c>
      <c r="F27" s="11" t="str">
        <f>IF(ISNA(VLOOKUP("MU161",CAT_RANGE,6,0)),"",VLOOKUP("MU161",CAT_RANGE,6,0))</f>
        <v/>
      </c>
      <c r="G27" s="11" t="str">
        <f>IF(ISNA(VLOOKUP("MU161",CAT_RANGE,11,0)),"",VLOOKUP("MU161",CAT_RANGE,11,0))</f>
        <v/>
      </c>
      <c r="H27" s="82" t="str">
        <f>IF(ISNA(VLOOKUP("MU161",CAT_RANGE,4,0)),"",VLOOKUP("MU161",CAT_RANGE,4,0))</f>
        <v/>
      </c>
      <c r="I27" s="19"/>
      <c r="J27" s="17">
        <v>1</v>
      </c>
      <c r="K27" s="17" t="str">
        <f>IF(ISNA(VLOOKUP("FU161",CAT_RANGE,2,0)),"",VLOOKUP("FU161",CAT_RANGE,2,0))</f>
        <v/>
      </c>
      <c r="L27" s="17" t="str">
        <f>IF(ISNA(VLOOKUP("FU161",CAT_RANGE,8,0)),"",VLOOKUP("FU161",CAT_RANGE,8,0))</f>
        <v/>
      </c>
      <c r="M27" s="17" t="str">
        <f>IF(ISNA(VLOOKUP("FU161",CAT_RANGE,3,0)),"",VLOOKUP("FU161",CAT_RANGE,3,0))</f>
        <v/>
      </c>
      <c r="N27" s="11" t="str">
        <f>IF(ISNA(VLOOKUP("FU161",CAT_RANGE,5,0)),"",VLOOKUP("FU161",CAT_RANGE,5,0))</f>
        <v/>
      </c>
      <c r="O27" s="11" t="str">
        <f>IF(ISNA(VLOOKUP("FU161",CAT_RANGE,6,0)),"",VLOOKUP("FU161",CAT_RANGE,6,0))</f>
        <v/>
      </c>
      <c r="P27" s="11" t="str">
        <f>IF(ISNA(VLOOKUP("FU161",CAT_RANGE,11,0)),"",VLOOKUP("FU161",CAT_RANGE,11,0))</f>
        <v/>
      </c>
      <c r="Q27" s="82" t="str">
        <f>IF(ISNA(VLOOKUP("FU161",CAT_RANGE,4,0)),"",VLOOKUP("FU161",CAT_RANGE,4,0))</f>
        <v/>
      </c>
    </row>
    <row r="28" spans="1:17" x14ac:dyDescent="0.3">
      <c r="A28" s="17">
        <v>2</v>
      </c>
      <c r="B28" s="17" t="str">
        <f>IF(ISNA(VLOOKUP("MU162",CAT_RANGE,2,0)),"",VLOOKUP("MU162",CAT_RANGE,2,0))</f>
        <v/>
      </c>
      <c r="C28" s="17" t="str">
        <f>IF(ISNA(VLOOKUP("MU162",CAT_RANGE,8,0)),"",VLOOKUP("MU162",CAT_RANGE,8,0))</f>
        <v/>
      </c>
      <c r="D28" s="17" t="str">
        <f>IF(ISNA(VLOOKUP("MU162",CAT_RANGE,3,0)),"",VLOOKUP("MU162",CAT_RANGE,3,0))</f>
        <v/>
      </c>
      <c r="E28" s="11" t="str">
        <f>IF(ISNA(VLOOKUP("MU162",CAT_RANGE,5,0)),"",VLOOKUP("MU162",CAT_RANGE,5,0))</f>
        <v/>
      </c>
      <c r="F28" s="11" t="str">
        <f>IF(ISNA(VLOOKUP("MU162",CAT_RANGE,6,0)),"",VLOOKUP("MU162",CAT_RANGE,6,0))</f>
        <v/>
      </c>
      <c r="G28" s="11" t="str">
        <f>IF(ISNA(VLOOKUP("MU162",CAT_RANGE,11,0)),"",VLOOKUP("MU162",CAT_RANGE,11,0))</f>
        <v/>
      </c>
      <c r="H28" s="82" t="str">
        <f>IF(ISNA(VLOOKUP("MU162",CAT_RANGE,4,0)),"",VLOOKUP("MU162",CAT_RANGE,4,0))</f>
        <v/>
      </c>
      <c r="I28" s="19"/>
      <c r="J28" s="17">
        <v>2</v>
      </c>
      <c r="K28" s="17" t="str">
        <f>IF(ISNA(VLOOKUP("FU162",CAT_RANGE,2,0)),"",VLOOKUP("FU162",CAT_RANGE,2,0))</f>
        <v/>
      </c>
      <c r="L28" s="17" t="str">
        <f>IF(ISNA(VLOOKUP("FU162",CAT_RANGE,8,0)),"",VLOOKUP("FU162",CAT_RANGE,8,0))</f>
        <v/>
      </c>
      <c r="M28" s="17" t="str">
        <f>IF(ISNA(VLOOKUP("FU162",CAT_RANGE,3,0)),"",VLOOKUP("FU162",CAT_RANGE,3,0))</f>
        <v/>
      </c>
      <c r="N28" s="11" t="str">
        <f>IF(ISNA(VLOOKUP("FU162",CAT_RANGE,5,0)),"",VLOOKUP("FU162",CAT_RANGE,5,0))</f>
        <v/>
      </c>
      <c r="O28" s="11" t="str">
        <f>IF(ISNA(VLOOKUP("FU162",CAT_RANGE,6,0)),"",VLOOKUP("FU162",CAT_RANGE,6,0))</f>
        <v/>
      </c>
      <c r="P28" s="11" t="str">
        <f>IF(ISNA(VLOOKUP("FU162",CAT_RANGE,11,0)),"",VLOOKUP("FU162",CAT_RANGE,11,0))</f>
        <v/>
      </c>
      <c r="Q28" s="82" t="str">
        <f>IF(ISNA(VLOOKUP("FU162",CAT_RANGE,4,0)),"",VLOOKUP("FU162",CAT_RANGE,4,0))</f>
        <v/>
      </c>
    </row>
    <row r="29" spans="1:17" x14ac:dyDescent="0.3">
      <c r="A29" s="17">
        <v>3</v>
      </c>
      <c r="B29" s="17" t="str">
        <f>IF(ISNA(VLOOKUP("MU163",CAT_RANGE,2,0)),"",VLOOKUP("MU163",CAT_RANGE,2,0))</f>
        <v/>
      </c>
      <c r="C29" s="17" t="str">
        <f>IF(ISNA(VLOOKUP("MU163",CAT_RANGE,8,0)),"",VLOOKUP("MU163",CAT_RANGE,8,0))</f>
        <v/>
      </c>
      <c r="D29" s="17" t="str">
        <f>IF(ISNA(VLOOKUP("MU163",CAT_RANGE,3,0)),"",VLOOKUP("MU163",CAT_RANGE,3,0))</f>
        <v/>
      </c>
      <c r="E29" s="11" t="str">
        <f>IF(ISNA(VLOOKUP("MU163",CAT_RANGE,5,0)),"",VLOOKUP("MU163",CAT_RANGE,5,0))</f>
        <v/>
      </c>
      <c r="F29" s="11" t="str">
        <f>IF(ISNA(VLOOKUP("MU163",CAT_RANGE,6,0)),"",VLOOKUP("MU163",CAT_RANGE,6,0))</f>
        <v/>
      </c>
      <c r="G29" s="11" t="str">
        <f>IF(ISNA(VLOOKUP("MU163",CAT_RANGE,11,0)),"",VLOOKUP("MU163",CAT_RANGE,11,0))</f>
        <v/>
      </c>
      <c r="H29" s="82" t="str">
        <f>IF(ISNA(VLOOKUP("MU163",CAT_RANGE,4,0)),"",VLOOKUP("MU163",CAT_RANGE,4,0))</f>
        <v/>
      </c>
      <c r="I29" s="19"/>
      <c r="J29" s="17">
        <v>3</v>
      </c>
      <c r="K29" s="17" t="str">
        <f>IF(ISNA(VLOOKUP("FU163",CAT_RANGE,2,0)),"",VLOOKUP("FU163",CAT_RANGE,2,0))</f>
        <v/>
      </c>
      <c r="L29" s="17" t="str">
        <f>IF(ISNA(VLOOKUP("FU163",CAT_RANGE,8,0)),"",VLOOKUP("FU163",CAT_RANGE,8,0))</f>
        <v/>
      </c>
      <c r="M29" s="17" t="str">
        <f>IF(ISNA(VLOOKUP("FU163",CAT_RANGE,3,0)),"",VLOOKUP("FU163",CAT_RANGE,3,0))</f>
        <v/>
      </c>
      <c r="N29" s="11" t="str">
        <f>IF(ISNA(VLOOKUP("FU163",CAT_RANGE,5,0)),"",VLOOKUP("FU163",CAT_RANGE,5,0))</f>
        <v/>
      </c>
      <c r="O29" s="11" t="str">
        <f>IF(ISNA(VLOOKUP("FU163",CAT_RANGE,6,0)),"",VLOOKUP("FU163",CAT_RANGE,6,0))</f>
        <v/>
      </c>
      <c r="P29" s="11" t="str">
        <f>IF(ISNA(VLOOKUP("FU163",CAT_RANGE,11,0)),"",VLOOKUP("FU163",CAT_RANGE,11,0))</f>
        <v/>
      </c>
      <c r="Q29" s="82" t="str">
        <f>IF(ISNA(VLOOKUP("FU163",CAT_RANGE,4,0)),"",VLOOKUP("FU163",CAT_RANGE,4,0))</f>
        <v/>
      </c>
    </row>
    <row r="30" spans="1:17" ht="22.5" customHeight="1" x14ac:dyDescent="0.3"/>
    <row r="31" spans="1:17" s="4" customFormat="1" ht="28.8" x14ac:dyDescent="0.3">
      <c r="A31" s="20" t="s">
        <v>41</v>
      </c>
      <c r="B31" s="14" t="s">
        <v>15</v>
      </c>
      <c r="C31" s="14" t="s">
        <v>61</v>
      </c>
      <c r="D31" s="14" t="s">
        <v>63</v>
      </c>
      <c r="E31" s="14" t="s">
        <v>24</v>
      </c>
      <c r="F31" s="14" t="s">
        <v>25</v>
      </c>
      <c r="G31" s="14" t="s">
        <v>4</v>
      </c>
      <c r="H31" s="86" t="s">
        <v>1</v>
      </c>
      <c r="J31" s="20" t="s">
        <v>42</v>
      </c>
      <c r="K31" s="14" t="s">
        <v>15</v>
      </c>
      <c r="L31" s="14" t="s">
        <v>61</v>
      </c>
      <c r="M31" s="14" t="s">
        <v>63</v>
      </c>
      <c r="N31" s="14" t="s">
        <v>24</v>
      </c>
      <c r="O31" s="14" t="s">
        <v>25</v>
      </c>
      <c r="P31" s="14" t="s">
        <v>4</v>
      </c>
      <c r="Q31" s="86" t="s">
        <v>1</v>
      </c>
    </row>
    <row r="32" spans="1:17" x14ac:dyDescent="0.3">
      <c r="A32" s="17">
        <v>1</v>
      </c>
      <c r="B32" s="17" t="str">
        <f>IF(ISNA(VLOOKUP("MU181",CAT_RANGE,2,0)),"",VLOOKUP("MU181",CAT_RANGE,2,0))</f>
        <v/>
      </c>
      <c r="C32" s="17" t="str">
        <f>IF(ISNA(VLOOKUP("MU181",CAT_RANGE,8,0)),"",VLOOKUP("MU181",CAT_RANGE,8,0))</f>
        <v/>
      </c>
      <c r="D32" s="17" t="str">
        <f>IF(ISNA(VLOOKUP("MU181",CAT_RANGE,3,0)),"",VLOOKUP("MU181",CAT_RANGE,3,0))</f>
        <v/>
      </c>
      <c r="E32" s="11" t="str">
        <f>IF(ISNA(VLOOKUP("MU181",CAT_RANGE,5,0)),"",VLOOKUP("MU181",CAT_RANGE,5,0))</f>
        <v/>
      </c>
      <c r="F32" s="11" t="str">
        <f>IF(ISNA(VLOOKUP("MU181",CAT_RANGE,6,0)),"",VLOOKUP("MU181",CAT_RANGE,6,0))</f>
        <v/>
      </c>
      <c r="G32" s="11" t="str">
        <f>IF(ISNA(VLOOKUP("MU181",CAT_RANGE,11,0)),"",VLOOKUP("MU181",CAT_RANGE,11,0))</f>
        <v/>
      </c>
      <c r="H32" s="82" t="str">
        <f>IF(ISNA(VLOOKUP("MU181",CAT_RANGE,4,0)),"",VLOOKUP("MU181",CAT_RANGE,4,0))</f>
        <v/>
      </c>
      <c r="I32" s="19"/>
      <c r="J32" s="17">
        <v>1</v>
      </c>
      <c r="K32" s="17" t="str">
        <f>IF(ISNA(VLOOKUP("FU181",CAT_RANGE,2,0)),"",VLOOKUP("FU181",CAT_RANGE,2,0))</f>
        <v/>
      </c>
      <c r="L32" s="17" t="str">
        <f>IF(ISNA(VLOOKUP("FU181",CAT_RANGE,8,0)),"",VLOOKUP("FU181",CAT_RANGE,8,0))</f>
        <v/>
      </c>
      <c r="M32" s="17" t="str">
        <f>IF(ISNA(VLOOKUP("FU181",CAT_RANGE,3,0)),"",VLOOKUP("FU181",CAT_RANGE,3,0))</f>
        <v/>
      </c>
      <c r="N32" s="11" t="str">
        <f>IF(ISNA(VLOOKUP("FU181",CAT_RANGE,5,0)),"",VLOOKUP("FU181",CAT_RANGE,5,0))</f>
        <v/>
      </c>
      <c r="O32" s="11" t="str">
        <f>IF(ISNA(VLOOKUP("FU181",CAT_RANGE,6,0)),"",VLOOKUP("FU181",CAT_RANGE,6,0))</f>
        <v/>
      </c>
      <c r="P32" s="11" t="str">
        <f>IF(ISNA(VLOOKUP("FU181",CAT_RANGE,11,0)),"",VLOOKUP("FU181",CAT_RANGE,11,0))</f>
        <v/>
      </c>
      <c r="Q32" s="82" t="str">
        <f>IF(ISNA(VLOOKUP("FU181",CAT_RANGE,4,0)),"",VLOOKUP("FU181",CAT_RANGE,4,0))</f>
        <v/>
      </c>
    </row>
    <row r="33" spans="1:17" x14ac:dyDescent="0.3">
      <c r="A33" s="17">
        <v>2</v>
      </c>
      <c r="B33" s="17" t="str">
        <f>IF(ISNA(VLOOKUP("MU182",CAT_RANGE,2,0)),"",VLOOKUP("MU182",CAT_RANGE,2,0))</f>
        <v/>
      </c>
      <c r="C33" s="17" t="str">
        <f>IF(ISNA(VLOOKUP("MU182",CAT_RANGE,8,0)),"",VLOOKUP("MU182",CAT_RANGE,8,0))</f>
        <v/>
      </c>
      <c r="D33" s="17" t="str">
        <f>IF(ISNA(VLOOKUP("MU182",CAT_RANGE,3,0)),"",VLOOKUP("MU182",CAT_RANGE,3,0))</f>
        <v/>
      </c>
      <c r="E33" s="11" t="str">
        <f>IF(ISNA(VLOOKUP("MU182",CAT_RANGE,5,0)),"",VLOOKUP("MU182",CAT_RANGE,5,0))</f>
        <v/>
      </c>
      <c r="F33" s="11" t="str">
        <f>IF(ISNA(VLOOKUP("MU182",CAT_RANGE,6,0)),"",VLOOKUP("MU182",CAT_RANGE,6,0))</f>
        <v/>
      </c>
      <c r="G33" s="11" t="str">
        <f>IF(ISNA(VLOOKUP("MU182",CAT_RANGE,11,0)),"",VLOOKUP("MU182",CAT_RANGE,11,0))</f>
        <v/>
      </c>
      <c r="H33" s="82" t="str">
        <f>IF(ISNA(VLOOKUP("MU182",CAT_RANGE,4,0)),"",VLOOKUP("MU182",CAT_RANGE,4,0))</f>
        <v/>
      </c>
      <c r="I33" s="19"/>
      <c r="J33" s="17">
        <v>2</v>
      </c>
      <c r="K33" s="17" t="str">
        <f>IF(ISNA(VLOOKUP("FU182",CAT_RANGE,2,0)),"",VLOOKUP("FU182",CAT_RANGE,2,0))</f>
        <v/>
      </c>
      <c r="L33" s="17" t="str">
        <f>IF(ISNA(VLOOKUP("FU182",CAT_RANGE,8,0)),"",VLOOKUP("FU182",CAT_RANGE,8,0))</f>
        <v/>
      </c>
      <c r="M33" s="17" t="str">
        <f>IF(ISNA(VLOOKUP("FU182",CAT_RANGE,3,0)),"",VLOOKUP("FU182",CAT_RANGE,3,0))</f>
        <v/>
      </c>
      <c r="N33" s="11" t="str">
        <f>IF(ISNA(VLOOKUP("FU182",CAT_RANGE,5,0)),"",VLOOKUP("FU182",CAT_RANGE,5,0))</f>
        <v/>
      </c>
      <c r="O33" s="11" t="str">
        <f>IF(ISNA(VLOOKUP("FU182",CAT_RANGE,6,0)),"",VLOOKUP("FU182",CAT_RANGE,6,0))</f>
        <v/>
      </c>
      <c r="P33" s="11" t="str">
        <f>IF(ISNA(VLOOKUP("FU182",CAT_RANGE,11,0)),"",VLOOKUP("FU182",CAT_RANGE,11,0))</f>
        <v/>
      </c>
      <c r="Q33" s="82" t="str">
        <f>IF(ISNA(VLOOKUP("FU182",CAT_RANGE,4,0)),"",VLOOKUP("FU182",CAT_RANGE,4,0))</f>
        <v/>
      </c>
    </row>
    <row r="34" spans="1:17" x14ac:dyDescent="0.3">
      <c r="A34" s="17">
        <v>3</v>
      </c>
      <c r="B34" s="17" t="str">
        <f>IF(ISNA(VLOOKUP("MU183",CAT_RANGE,2,0)),"",VLOOKUP("MU183",CAT_RANGE,2,0))</f>
        <v/>
      </c>
      <c r="C34" s="17" t="str">
        <f>IF(ISNA(VLOOKUP("MU183",CAT_RANGE,8,0)),"",VLOOKUP("MU183",CAT_RANGE,8,0))</f>
        <v/>
      </c>
      <c r="D34" s="17" t="str">
        <f>IF(ISNA(VLOOKUP("MU183",CAT_RANGE,3,0)),"",VLOOKUP("MU183",CAT_RANGE,3,0))</f>
        <v/>
      </c>
      <c r="E34" s="11" t="str">
        <f>IF(ISNA(VLOOKUP("MU183",CAT_RANGE,5,0)),"",VLOOKUP("MU183",CAT_RANGE,5,0))</f>
        <v/>
      </c>
      <c r="F34" s="11" t="str">
        <f>IF(ISNA(VLOOKUP("MU183",CAT_RANGE,6,0)),"",VLOOKUP("MU183",CAT_RANGE,6,0))</f>
        <v/>
      </c>
      <c r="G34" s="11" t="str">
        <f>IF(ISNA(VLOOKUP("MU183",CAT_RANGE,11,0)),"",VLOOKUP("MU183",CAT_RANGE,11,0))</f>
        <v/>
      </c>
      <c r="H34" s="82" t="str">
        <f>IF(ISNA(VLOOKUP("MU183",CAT_RANGE,4,0)),"",VLOOKUP("MU183",CAT_RANGE,4,0))</f>
        <v/>
      </c>
      <c r="I34" s="19"/>
      <c r="J34" s="17">
        <v>3</v>
      </c>
      <c r="K34" s="17" t="str">
        <f>IF(ISNA(VLOOKUP("FU183",CAT_RANGE,2,0)),"",VLOOKUP("FU183",CAT_RANGE,2,0))</f>
        <v/>
      </c>
      <c r="L34" s="17" t="str">
        <f>IF(ISNA(VLOOKUP("FU183",CAT_RANGE,8,0)),"",VLOOKUP("FU183",CAT_RANGE,8,0))</f>
        <v/>
      </c>
      <c r="M34" s="17" t="str">
        <f>IF(ISNA(VLOOKUP("FU183",CAT_RANGE,3,0)),"",VLOOKUP("FU183",CAT_RANGE,3,0))</f>
        <v/>
      </c>
      <c r="N34" s="11" t="str">
        <f>IF(ISNA(VLOOKUP("FU183",CAT_RANGE,5,0)),"",VLOOKUP("FU183",CAT_RANGE,5,0))</f>
        <v/>
      </c>
      <c r="O34" s="11" t="str">
        <f>IF(ISNA(VLOOKUP("FU183",CAT_RANGE,6,0)),"",VLOOKUP("FU183",CAT_RANGE,6,0))</f>
        <v/>
      </c>
      <c r="P34" s="11" t="str">
        <f>IF(ISNA(VLOOKUP("FU183",CAT_RANGE,11,0)),"",VLOOKUP("FU183",CAT_RANGE,11,0))</f>
        <v/>
      </c>
      <c r="Q34" s="82" t="str">
        <f>IF(ISNA(VLOOKUP("FU183",CAT_RANGE,4,0)),"",VLOOKUP("FU183",CAT_RANGE,4,0))</f>
        <v/>
      </c>
    </row>
    <row r="35" spans="1:17" ht="22.5" customHeight="1" x14ac:dyDescent="0.3"/>
    <row r="36" spans="1:17" s="4" customFormat="1" ht="28.8" x14ac:dyDescent="0.3">
      <c r="A36" s="20" t="s">
        <v>53</v>
      </c>
      <c r="B36" s="14" t="s">
        <v>15</v>
      </c>
      <c r="C36" s="14" t="s">
        <v>61</v>
      </c>
      <c r="D36" s="14" t="s">
        <v>63</v>
      </c>
      <c r="E36" s="14" t="s">
        <v>24</v>
      </c>
      <c r="F36" s="14" t="s">
        <v>25</v>
      </c>
      <c r="G36" s="14" t="s">
        <v>4</v>
      </c>
      <c r="H36" s="86" t="s">
        <v>1</v>
      </c>
      <c r="J36" s="20" t="s">
        <v>55</v>
      </c>
      <c r="K36" s="14" t="s">
        <v>15</v>
      </c>
      <c r="L36" s="14" t="s">
        <v>61</v>
      </c>
      <c r="M36" s="14" t="s">
        <v>63</v>
      </c>
      <c r="N36" s="14" t="s">
        <v>24</v>
      </c>
      <c r="O36" s="14" t="s">
        <v>25</v>
      </c>
      <c r="P36" s="14" t="s">
        <v>4</v>
      </c>
      <c r="Q36" s="86" t="s">
        <v>1</v>
      </c>
    </row>
    <row r="37" spans="1:17" x14ac:dyDescent="0.3">
      <c r="A37" s="17">
        <v>1</v>
      </c>
      <c r="B37" s="17">
        <f>IF(ISNA(VLOOKUP("MU231",CAT_RANGE,2,0)),"",VLOOKUP("MU231",CAT_RANGE,2,0))</f>
        <v>2</v>
      </c>
      <c r="C37" s="17">
        <f>IF(ISNA(VLOOKUP("MU231",CAT_RANGE,8,0)),"",VLOOKUP("MU231",CAT_RANGE,8,0))</f>
        <v>2</v>
      </c>
      <c r="D37" s="17">
        <f>IF(ISNA(VLOOKUP("MU231",CAT_RANGE,3,0)),"",VLOOKUP("MU231",CAT_RANGE,3,0))</f>
        <v>19</v>
      </c>
      <c r="E37" s="11" t="str">
        <f>IF(ISNA(VLOOKUP("MU231",CAT_RANGE,5,0)),"",VLOOKUP("MU231",CAT_RANGE,5,0))</f>
        <v>Charlie</v>
      </c>
      <c r="F37" s="11" t="str">
        <f>IF(ISNA(VLOOKUP("MU231",CAT_RANGE,6,0)),"",VLOOKUP("MU231",CAT_RANGE,6,0))</f>
        <v>Parkinson</v>
      </c>
      <c r="G37" s="11" t="str">
        <f>IF(ISNA(VLOOKUP("MU231",CAT_RANGE,11,0)),"",VLOOKUP("MU231",CAT_RANGE,11,0))</f>
        <v>CVFR</v>
      </c>
      <c r="H37" s="82">
        <f>IF(ISNA(VLOOKUP("MU231",CAT_RANGE,4,0)),"",VLOOKUP("MU231",CAT_RANGE,4,0))</f>
        <v>32.43</v>
      </c>
      <c r="I37" s="19"/>
      <c r="J37" s="17">
        <v>1</v>
      </c>
      <c r="K37" s="17" t="str">
        <f>IF(ISNA(VLOOKUP("FU231",CAT_RANGE,2,0)),"",VLOOKUP("FU231",CAT_RANGE,2,0))</f>
        <v/>
      </c>
      <c r="L37" s="17" t="str">
        <f>IF(ISNA(VLOOKUP("FU231",CAT_RANGE,8,0)),"",VLOOKUP("FU231",CAT_RANGE,8,0))</f>
        <v/>
      </c>
      <c r="M37" s="17" t="str">
        <f>IF(ISNA(VLOOKUP("FU231",CAT_RANGE,3,0)),"",VLOOKUP("FU231",CAT_RANGE,3,0))</f>
        <v/>
      </c>
      <c r="N37" s="11" t="str">
        <f>IF(ISNA(VLOOKUP("FU231",CAT_RANGE,5,0)),"",VLOOKUP("FU231",CAT_RANGE,5,0))</f>
        <v/>
      </c>
      <c r="O37" s="11" t="str">
        <f>IF(ISNA(VLOOKUP("FU231",CAT_RANGE,6,0)),"",VLOOKUP("FU231",CAT_RANGE,6,0))</f>
        <v/>
      </c>
      <c r="P37" s="11" t="str">
        <f>IF(ISNA(VLOOKUP("FU231",CAT_RANGE,11,0)),"",VLOOKUP("FU231",CAT_RANGE,11,0))</f>
        <v/>
      </c>
      <c r="Q37" s="82" t="str">
        <f>IF(ISNA(VLOOKUP("FU231",CAT_RANGE,4,0)),"",VLOOKUP("FU231",CAT_RANGE,4,0))</f>
        <v/>
      </c>
    </row>
    <row r="38" spans="1:17" x14ac:dyDescent="0.3">
      <c r="A38" s="17">
        <v>2</v>
      </c>
      <c r="B38" s="17">
        <f>IF(ISNA(VLOOKUP("MU232",CAT_RANGE,2,0)),"",VLOOKUP("MU232",CAT_RANGE,2,0))</f>
        <v>20</v>
      </c>
      <c r="C38" s="17">
        <f>IF(ISNA(VLOOKUP("MU232",CAT_RANGE,8,0)),"",VLOOKUP("MU232",CAT_RANGE,8,0))</f>
        <v>20</v>
      </c>
      <c r="D38" s="17">
        <f>IF(ISNA(VLOOKUP("MU232",CAT_RANGE,3,0)),"",VLOOKUP("MU232",CAT_RANGE,3,0))</f>
        <v>53</v>
      </c>
      <c r="E38" s="11" t="str">
        <f>IF(ISNA(VLOOKUP("MU232",CAT_RANGE,5,0)),"",VLOOKUP("MU232",CAT_RANGE,5,0))</f>
        <v>Harvey</v>
      </c>
      <c r="F38" s="11" t="str">
        <f>IF(ISNA(VLOOKUP("MU232",CAT_RANGE,6,0)),"",VLOOKUP("MU232",CAT_RANGE,6,0))</f>
        <v>Smith</v>
      </c>
      <c r="G38" s="11" t="str">
        <f>IF(ISNA(VLOOKUP("MU232",CAT_RANGE,11,0)),"",VLOOKUP("MU232",CAT_RANGE,11,0))</f>
        <v>Rossendale Harriers</v>
      </c>
      <c r="H38" s="82">
        <f>IF(ISNA(VLOOKUP("MU232",CAT_RANGE,4,0)),"",VLOOKUP("MU232",CAT_RANGE,4,0))</f>
        <v>41.04</v>
      </c>
      <c r="I38" s="19"/>
      <c r="J38" s="17">
        <v>2</v>
      </c>
      <c r="K38" s="17" t="str">
        <f>IF(ISNA(VLOOKUP("FU232",CAT_RANGE,2,0)),"",VLOOKUP("FU232",CAT_RANGE,2,0))</f>
        <v/>
      </c>
      <c r="L38" s="17" t="str">
        <f>IF(ISNA(VLOOKUP("FU232",CAT_RANGE,8,0)),"",VLOOKUP("FU232",CAT_RANGE,8,0))</f>
        <v/>
      </c>
      <c r="M38" s="17" t="str">
        <f>IF(ISNA(VLOOKUP("FU232",CAT_RANGE,3,0)),"",VLOOKUP("FU232",CAT_RANGE,3,0))</f>
        <v/>
      </c>
      <c r="N38" s="11" t="str">
        <f>IF(ISNA(VLOOKUP("FU232",CAT_RANGE,5,0)),"",VLOOKUP("FU232",CAT_RANGE,5,0))</f>
        <v/>
      </c>
      <c r="O38" s="11" t="str">
        <f>IF(ISNA(VLOOKUP("FU232",CAT_RANGE,6,0)),"",VLOOKUP("FU232",CAT_RANGE,6,0))</f>
        <v/>
      </c>
      <c r="P38" s="11" t="str">
        <f>IF(ISNA(VLOOKUP("FU232",CAT_RANGE,11,0)),"",VLOOKUP("FU232",CAT_RANGE,11,0))</f>
        <v/>
      </c>
      <c r="Q38" s="82" t="str">
        <f>IF(ISNA(VLOOKUP("FU232",CAT_RANGE,4,0)),"",VLOOKUP("FU232",CAT_RANGE,4,0))</f>
        <v/>
      </c>
    </row>
    <row r="39" spans="1:17" x14ac:dyDescent="0.3">
      <c r="A39" s="17">
        <v>3</v>
      </c>
      <c r="B39" s="17">
        <f>IF(ISNA(VLOOKUP("MU233",CAT_RANGE,2,0)),"",VLOOKUP("MU233",CAT_RANGE,2,0))</f>
        <v>31</v>
      </c>
      <c r="C39" s="17">
        <f>IF(ISNA(VLOOKUP("MU233",CAT_RANGE,8,0)),"",VLOOKUP("MU233",CAT_RANGE,8,0))</f>
        <v>31</v>
      </c>
      <c r="D39" s="17">
        <f>IF(ISNA(VLOOKUP("MU233",CAT_RANGE,3,0)),"",VLOOKUP("MU233",CAT_RANGE,3,0))</f>
        <v>25</v>
      </c>
      <c r="E39" s="11" t="str">
        <f>IF(ISNA(VLOOKUP("MU233",CAT_RANGE,5,0)),"",VLOOKUP("MU233",CAT_RANGE,5,0))</f>
        <v>Riley</v>
      </c>
      <c r="F39" s="11" t="str">
        <f>IF(ISNA(VLOOKUP("MU233",CAT_RANGE,6,0)),"",VLOOKUP("MU233",CAT_RANGE,6,0))</f>
        <v>Holt</v>
      </c>
      <c r="G39" s="11" t="str">
        <f>IF(ISNA(VLOOKUP("MU233",CAT_RANGE,11,0)),"",VLOOKUP("MU233",CAT_RANGE,11,0))</f>
        <v>Rossendale Harriers</v>
      </c>
      <c r="H39" s="82">
        <f>IF(ISNA(VLOOKUP("MU233",CAT_RANGE,4,0)),"",VLOOKUP("MU233",CAT_RANGE,4,0))</f>
        <v>43.29</v>
      </c>
      <c r="I39" s="19"/>
      <c r="J39" s="17">
        <v>3</v>
      </c>
      <c r="K39" s="17" t="str">
        <f>IF(ISNA(VLOOKUP("FU233",CAT_RANGE,2,0)),"",VLOOKUP("FU233",CAT_RANGE,2,0))</f>
        <v/>
      </c>
      <c r="L39" s="17" t="str">
        <f>IF(ISNA(VLOOKUP("FU233",CAT_RANGE,8,0)),"",VLOOKUP("FU233",CAT_RANGE,8,0))</f>
        <v/>
      </c>
      <c r="M39" s="17" t="str">
        <f>IF(ISNA(VLOOKUP("FU233",CAT_RANGE,3,0)),"",VLOOKUP("FU233",CAT_RANGE,3,0))</f>
        <v/>
      </c>
      <c r="N39" s="11" t="str">
        <f>IF(ISNA(VLOOKUP("FU233",CAT_RANGE,5,0)),"",VLOOKUP("FU233",CAT_RANGE,5,0))</f>
        <v/>
      </c>
      <c r="O39" s="11" t="str">
        <f>IF(ISNA(VLOOKUP("FU233",CAT_RANGE,6,0)),"",VLOOKUP("FU233",CAT_RANGE,6,0))</f>
        <v/>
      </c>
      <c r="P39" s="11" t="str">
        <f>IF(ISNA(VLOOKUP("FU233",CAT_RANGE,11,0)),"",VLOOKUP("FU233",CAT_RANGE,11,0))</f>
        <v/>
      </c>
      <c r="Q39" s="82" t="str">
        <f>IF(ISNA(VLOOKUP("FU233",CAT_RANGE,4,0)),"",VLOOKUP("FU233",CAT_RANGE,4,0))</f>
        <v/>
      </c>
    </row>
    <row r="40" spans="1:17" ht="22.5" customHeight="1" x14ac:dyDescent="0.3"/>
    <row r="41" spans="1:17" s="4" customFormat="1" ht="28.8" x14ac:dyDescent="0.3">
      <c r="A41" s="20" t="s">
        <v>49</v>
      </c>
      <c r="B41" s="14" t="s">
        <v>15</v>
      </c>
      <c r="C41" s="14" t="s">
        <v>61</v>
      </c>
      <c r="D41" s="14" t="s">
        <v>63</v>
      </c>
      <c r="E41" s="14" t="s">
        <v>24</v>
      </c>
      <c r="F41" s="14" t="s">
        <v>25</v>
      </c>
      <c r="G41" s="14" t="s">
        <v>4</v>
      </c>
      <c r="H41" s="86" t="s">
        <v>1</v>
      </c>
      <c r="J41" s="20" t="s">
        <v>48</v>
      </c>
      <c r="K41" s="14" t="s">
        <v>15</v>
      </c>
      <c r="L41" s="14" t="s">
        <v>61</v>
      </c>
      <c r="M41" s="14" t="s">
        <v>63</v>
      </c>
      <c r="N41" s="14" t="s">
        <v>24</v>
      </c>
      <c r="O41" s="14" t="s">
        <v>25</v>
      </c>
      <c r="P41" s="14" t="s">
        <v>4</v>
      </c>
      <c r="Q41" s="86" t="s">
        <v>1</v>
      </c>
    </row>
    <row r="42" spans="1:17" x14ac:dyDescent="0.3">
      <c r="A42" s="17">
        <v>1</v>
      </c>
      <c r="B42" s="17">
        <f>IF(ISNA(VLOOKUP("M1",CAT_RANGE,2,0)),"",VLOOKUP("M1",CAT_RANGE,2,0))</f>
        <v>1</v>
      </c>
      <c r="C42" s="17">
        <f>IF(ISNA(VLOOKUP("M1",CAT_RANGE,8,0)),"",VLOOKUP("M1",CAT_RANGE,8,0))</f>
        <v>1</v>
      </c>
      <c r="D42" s="17">
        <f>IF(ISNA(VLOOKUP("M1",CAT_RANGE,3,0)),"",VLOOKUP("M1",CAT_RANGE,3,0))</f>
        <v>47</v>
      </c>
      <c r="E42" s="11" t="str">
        <f>IF(ISNA(VLOOKUP("M1",CAT_RANGE,5,0)),"",VLOOKUP("M1",CAT_RANGE,5,0))</f>
        <v>Stephen</v>
      </c>
      <c r="F42" s="11" t="str">
        <f>IF(ISNA(VLOOKUP("M1",CAT_RANGE,6,0)),"",VLOOKUP("M1",CAT_RANGE,6,0))</f>
        <v>Corbishley</v>
      </c>
      <c r="G42" s="11" t="str">
        <f>IF(ISNA(VLOOKUP("M1",CAT_RANGE,11,0)),"",VLOOKUP("M1",CAT_RANGE,11,0))</f>
        <v>Rossendale Harriers</v>
      </c>
      <c r="H42" s="82">
        <f>IF(ISNA(VLOOKUP("M1",CAT_RANGE,4,0)),"",VLOOKUP("M1",CAT_RANGE,4,0))</f>
        <v>32.32</v>
      </c>
      <c r="I42" s="19"/>
      <c r="J42" s="17">
        <v>1</v>
      </c>
      <c r="K42" s="17">
        <f>IF(ISNA(VLOOKUP("F1",CAT_RANGE,2,0)),"",VLOOKUP("F1",CAT_RANGE,2,0))</f>
        <v>54</v>
      </c>
      <c r="L42" s="17">
        <f>IF(ISNA(VLOOKUP("F1",CAT_RANGE,8,0)),"",VLOOKUP("F1",CAT_RANGE,8,0))</f>
        <v>6</v>
      </c>
      <c r="M42" s="17">
        <f>IF(ISNA(VLOOKUP("F1",CAT_RANGE,3,0)),"",VLOOKUP("F1",CAT_RANGE,3,0))</f>
        <v>50</v>
      </c>
      <c r="N42" s="11" t="str">
        <f>IF(ISNA(VLOOKUP("F1",CAT_RANGE,5,0)),"",VLOOKUP("F1",CAT_RANGE,5,0))</f>
        <v>Emily</v>
      </c>
      <c r="O42" s="11" t="str">
        <f>IF(ISNA(VLOOKUP("F1",CAT_RANGE,6,0)),"",VLOOKUP("F1",CAT_RANGE,6,0))</f>
        <v>Heap</v>
      </c>
      <c r="P42" s="11" t="str">
        <f>IF(ISNA(VLOOKUP("F1",CAT_RANGE,11,0)),"",VLOOKUP("F1",CAT_RANGE,11,0))</f>
        <v>u/a</v>
      </c>
      <c r="Q42" s="82">
        <f>IF(ISNA(VLOOKUP("F1",CAT_RANGE,4,0)),"",VLOOKUP("F1",CAT_RANGE,4,0))</f>
        <v>56.3</v>
      </c>
    </row>
    <row r="43" spans="1:17" x14ac:dyDescent="0.3">
      <c r="A43" s="17">
        <v>2</v>
      </c>
      <c r="B43" s="17">
        <f>IF(ISNA(VLOOKUP("M2",CAT_RANGE,2,0)),"",VLOOKUP("M2",CAT_RANGE,2,0))</f>
        <v>3</v>
      </c>
      <c r="C43" s="17">
        <f>IF(ISNA(VLOOKUP("M2",CAT_RANGE,8,0)),"",VLOOKUP("M2",CAT_RANGE,8,0))</f>
        <v>3</v>
      </c>
      <c r="D43" s="17">
        <f>IF(ISNA(VLOOKUP("M2",CAT_RANGE,3,0)),"",VLOOKUP("M2",CAT_RANGE,3,0))</f>
        <v>20</v>
      </c>
      <c r="E43" s="11" t="str">
        <f>IF(ISNA(VLOOKUP("M2",CAT_RANGE,5,0)),"",VLOOKUP("M2",CAT_RANGE,5,0))</f>
        <v>Oliver</v>
      </c>
      <c r="F43" s="11" t="str">
        <f>IF(ISNA(VLOOKUP("M2",CAT_RANGE,6,0)),"",VLOOKUP("M2",CAT_RANGE,6,0))</f>
        <v>Heaton</v>
      </c>
      <c r="G43" s="11" t="str">
        <f>IF(ISNA(VLOOKUP("M2",CAT_RANGE,11,0)),"",VLOOKUP("M2",CAT_RANGE,11,0))</f>
        <v>Bowland Fell Runners</v>
      </c>
      <c r="H43" s="82">
        <f>IF(ISNA(VLOOKUP("M2",CAT_RANGE,4,0)),"",VLOOKUP("M2",CAT_RANGE,4,0))</f>
        <v>34.18</v>
      </c>
      <c r="I43" s="19"/>
      <c r="J43" s="17">
        <v>2</v>
      </c>
      <c r="K43" s="17" t="str">
        <f>IF(ISNA(VLOOKUP("F2",CAT_RANGE,2,0)),"",VLOOKUP("F2",CAT_RANGE,2,0))</f>
        <v/>
      </c>
      <c r="L43" s="17" t="str">
        <f>IF(ISNA(VLOOKUP("F2",CAT_RANGE,8,0)),"",VLOOKUP("F2",CAT_RANGE,8,0))</f>
        <v/>
      </c>
      <c r="M43" s="17" t="str">
        <f>IF(ISNA(VLOOKUP("F2",CAT_RANGE,3,0)),"",VLOOKUP("F2",CAT_RANGE,3,0))</f>
        <v/>
      </c>
      <c r="N43" s="11" t="str">
        <f>IF(ISNA(VLOOKUP("F2",CAT_RANGE,5,0)),"",VLOOKUP("F2",CAT_RANGE,5,0))</f>
        <v/>
      </c>
      <c r="O43" s="11" t="str">
        <f>IF(ISNA(VLOOKUP("F2",CAT_RANGE,6,0)),"",VLOOKUP("F2",CAT_RANGE,6,0))</f>
        <v/>
      </c>
      <c r="P43" s="11" t="str">
        <f>IF(ISNA(VLOOKUP("F2",CAT_RANGE,11,0)),"",VLOOKUP("F2",CAT_RANGE,11,0))</f>
        <v/>
      </c>
      <c r="Q43" s="82" t="str">
        <f>IF(ISNA(VLOOKUP("F2",CAT_RANGE,4,0)),"",VLOOKUP("F2",CAT_RANGE,4,0))</f>
        <v/>
      </c>
    </row>
    <row r="44" spans="1:17" x14ac:dyDescent="0.3">
      <c r="A44" s="17">
        <v>3</v>
      </c>
      <c r="B44" s="17">
        <f>IF(ISNA(VLOOKUP("M3",CAT_RANGE,2,0)),"",VLOOKUP("M3",CAT_RANGE,2,0))</f>
        <v>6</v>
      </c>
      <c r="C44" s="17">
        <f>IF(ISNA(VLOOKUP("M3",CAT_RANGE,8,0)),"",VLOOKUP("M3",CAT_RANGE,8,0))</f>
        <v>6</v>
      </c>
      <c r="D44" s="17">
        <f>IF(ISNA(VLOOKUP("M3",CAT_RANGE,3,0)),"",VLOOKUP("M3",CAT_RANGE,3,0))</f>
        <v>14</v>
      </c>
      <c r="E44" s="11" t="str">
        <f>IF(ISNA(VLOOKUP("M3",CAT_RANGE,5,0)),"",VLOOKUP("M3",CAT_RANGE,5,0))</f>
        <v>Philip</v>
      </c>
      <c r="F44" s="11" t="str">
        <f>IF(ISNA(VLOOKUP("M3",CAT_RANGE,6,0)),"",VLOOKUP("M3",CAT_RANGE,6,0))</f>
        <v>Greenwood</v>
      </c>
      <c r="G44" s="11" t="str">
        <f>IF(ISNA(VLOOKUP("M3",CAT_RANGE,11,0)),"",VLOOKUP("M3",CAT_RANGE,11,0))</f>
        <v>Rossendale Harriers</v>
      </c>
      <c r="H44" s="82">
        <f>IF(ISNA(VLOOKUP("M3",CAT_RANGE,4,0)),"",VLOOKUP("M3",CAT_RANGE,4,0))</f>
        <v>37.15</v>
      </c>
      <c r="I44" s="19"/>
      <c r="J44" s="17">
        <v>3</v>
      </c>
      <c r="K44" s="17" t="str">
        <f>IF(ISNA(VLOOKUP("F3",CAT_RANGE,2,0)),"",VLOOKUP("F3",CAT_RANGE,2,0))</f>
        <v/>
      </c>
      <c r="L44" s="17" t="str">
        <f>IF(ISNA(VLOOKUP("F3",CAT_RANGE,8,0)),"",VLOOKUP("F3",CAT_RANGE,8,0))</f>
        <v/>
      </c>
      <c r="M44" s="17" t="str">
        <f>IF(ISNA(VLOOKUP("F3",CAT_RANGE,3,0)),"",VLOOKUP("F3",CAT_RANGE,3,0))</f>
        <v/>
      </c>
      <c r="N44" s="11" t="str">
        <f>IF(ISNA(VLOOKUP("F3",CAT_RANGE,5,0)),"",VLOOKUP("F3",CAT_RANGE,5,0))</f>
        <v/>
      </c>
      <c r="O44" s="11" t="str">
        <f>IF(ISNA(VLOOKUP("F3",CAT_RANGE,6,0)),"",VLOOKUP("F3",CAT_RANGE,6,0))</f>
        <v/>
      </c>
      <c r="P44" s="11" t="str">
        <f>IF(ISNA(VLOOKUP("F3",CAT_RANGE,11,0)),"",VLOOKUP("F3",CAT_RANGE,11,0))</f>
        <v/>
      </c>
      <c r="Q44" s="82" t="str">
        <f>IF(ISNA(VLOOKUP("F3",CAT_RANGE,4,0)),"",VLOOKUP("F3",CAT_RANGE,4,0))</f>
        <v/>
      </c>
    </row>
    <row r="45" spans="1:17" ht="22.5" customHeight="1" x14ac:dyDescent="0.3"/>
    <row r="46" spans="1:17" s="4" customFormat="1" ht="28.8" x14ac:dyDescent="0.3">
      <c r="A46" s="20"/>
      <c r="B46" s="14"/>
      <c r="C46" s="14"/>
      <c r="D46" s="14"/>
      <c r="E46" s="14"/>
      <c r="F46" s="14"/>
      <c r="G46" s="14"/>
      <c r="H46" s="86"/>
      <c r="J46" s="20" t="s">
        <v>43</v>
      </c>
      <c r="K46" s="14" t="s">
        <v>15</v>
      </c>
      <c r="L46" s="14" t="s">
        <v>61</v>
      </c>
      <c r="M46" s="14" t="s">
        <v>63</v>
      </c>
      <c r="N46" s="14" t="s">
        <v>24</v>
      </c>
      <c r="O46" s="14" t="s">
        <v>25</v>
      </c>
      <c r="P46" s="14" t="s">
        <v>4</v>
      </c>
      <c r="Q46" s="86" t="s">
        <v>1</v>
      </c>
    </row>
    <row r="47" spans="1:17" x14ac:dyDescent="0.3">
      <c r="B47" s="17"/>
      <c r="C47" s="17"/>
      <c r="D47" s="17"/>
      <c r="E47" s="11"/>
      <c r="F47" s="11"/>
      <c r="H47" s="82"/>
      <c r="I47" s="19"/>
      <c r="J47" s="17">
        <v>1</v>
      </c>
      <c r="K47" s="17" t="str">
        <f>IF(ISNA(VLOOKUP("F351",CAT_RANGE,2,0)),"",VLOOKUP("F351",CAT_RANGE,2,0))</f>
        <v/>
      </c>
      <c r="L47" s="17" t="str">
        <f>IF(ISNA(VLOOKUP("F351",CAT_RANGE,8,0)),"",VLOOKUP("F351",CAT_RANGE,8,0))</f>
        <v/>
      </c>
      <c r="M47" s="17" t="str">
        <f>IF(ISNA(VLOOKUP("F351",CAT_RANGE,3,0)),"",VLOOKUP("F351",CAT_RANGE,3,0))</f>
        <v/>
      </c>
      <c r="N47" s="11" t="str">
        <f>IF(ISNA(VLOOKUP("F351",CAT_RANGE,5,0)),"",VLOOKUP("F351",CAT_RANGE,5,0))</f>
        <v/>
      </c>
      <c r="O47" s="11" t="str">
        <f>IF(ISNA(VLOOKUP("F351",CAT_RANGE,6,0)),"",VLOOKUP("F351",CAT_RANGE,6,0))</f>
        <v/>
      </c>
      <c r="P47" s="11" t="str">
        <f>IF(ISNA(VLOOKUP("F351",CAT_RANGE,11,0)),"",VLOOKUP("F351",CAT_RANGE,11,0))</f>
        <v/>
      </c>
      <c r="Q47" s="82" t="str">
        <f>IF(ISNA(VLOOKUP("F351",CAT_RANGE,4,0)),"",VLOOKUP("F351",CAT_RANGE,4,0))</f>
        <v/>
      </c>
    </row>
    <row r="48" spans="1:17" x14ac:dyDescent="0.3">
      <c r="B48" s="17"/>
      <c r="C48" s="17"/>
      <c r="D48" s="17"/>
      <c r="E48" s="11"/>
      <c r="F48" s="11"/>
      <c r="H48" s="82"/>
      <c r="I48" s="19"/>
      <c r="J48" s="17">
        <v>2</v>
      </c>
      <c r="K48" s="17" t="str">
        <f>IF(ISNA(VLOOKUP("F352",CAT_RANGE,2,0)),"",VLOOKUP("F352",CAT_RANGE,2,0))</f>
        <v/>
      </c>
      <c r="L48" s="17" t="str">
        <f>IF(ISNA(VLOOKUP("F352",CAT_RANGE,8,0)),"",VLOOKUP("F352",CAT_RANGE,8,0))</f>
        <v/>
      </c>
      <c r="M48" s="17" t="str">
        <f>IF(ISNA(VLOOKUP("F352",CAT_RANGE,3,0)),"",VLOOKUP("F352",CAT_RANGE,3,0))</f>
        <v/>
      </c>
      <c r="N48" s="11" t="str">
        <f>IF(ISNA(VLOOKUP("F352",CAT_RANGE,5,0)),"",VLOOKUP("F352",CAT_RANGE,5,0))</f>
        <v/>
      </c>
      <c r="O48" s="11" t="str">
        <f>IF(ISNA(VLOOKUP("F352",CAT_RANGE,6,0)),"",VLOOKUP("F352",CAT_RANGE,6,0))</f>
        <v/>
      </c>
      <c r="P48" s="11" t="str">
        <f>IF(ISNA(VLOOKUP("F352",CAT_RANGE,11,0)),"",VLOOKUP("F352",CAT_RANGE,11,0))</f>
        <v/>
      </c>
      <c r="Q48" s="82" t="str">
        <f>IF(ISNA(VLOOKUP("F352",CAT_RANGE,4,0)),"",VLOOKUP("F352",CAT_RANGE,4,0))</f>
        <v/>
      </c>
    </row>
    <row r="49" spans="1:17" x14ac:dyDescent="0.3">
      <c r="B49" s="17"/>
      <c r="C49" s="17"/>
      <c r="D49" s="17"/>
      <c r="E49" s="11"/>
      <c r="F49" s="11"/>
      <c r="H49" s="82"/>
      <c r="I49" s="19"/>
      <c r="J49" s="17">
        <v>3</v>
      </c>
      <c r="K49" s="17" t="str">
        <f>IF(ISNA(VLOOKUP("F353",CAT_RANGE,2,0)),"",VLOOKUP("F353",CAT_RANGE,2,0))</f>
        <v/>
      </c>
      <c r="L49" s="17" t="str">
        <f>IF(ISNA(VLOOKUP("F353",CAT_RANGE,8,0)),"",VLOOKUP("F353",CAT_RANGE,8,0))</f>
        <v/>
      </c>
      <c r="M49" s="17" t="str">
        <f>IF(ISNA(VLOOKUP("F353",CAT_RANGE,3,0)),"",VLOOKUP("F353",CAT_RANGE,3,0))</f>
        <v/>
      </c>
      <c r="N49" s="11" t="str">
        <f>IF(ISNA(VLOOKUP("F353",CAT_RANGE,5,0)),"",VLOOKUP("F353",CAT_RANGE,5,0))</f>
        <v/>
      </c>
      <c r="O49" s="11" t="str">
        <f>IF(ISNA(VLOOKUP("F353",CAT_RANGE,6,0)),"",VLOOKUP("F353",CAT_RANGE,6,0))</f>
        <v/>
      </c>
      <c r="P49" s="11" t="str">
        <f>IF(ISNA(VLOOKUP("F353",CAT_RANGE,11,0)),"",VLOOKUP("F353",CAT_RANGE,11,0))</f>
        <v/>
      </c>
      <c r="Q49" s="82" t="str">
        <f>IF(ISNA(VLOOKUP("F353",CAT_RANGE,4,0)),"",VLOOKUP("F353",CAT_RANGE,4,0))</f>
        <v/>
      </c>
    </row>
    <row r="50" spans="1:17" ht="22.5" customHeight="1" x14ac:dyDescent="0.3"/>
    <row r="51" spans="1:17" s="4" customFormat="1" ht="28.8" x14ac:dyDescent="0.3">
      <c r="A51" s="20" t="s">
        <v>7</v>
      </c>
      <c r="B51" s="14" t="s">
        <v>15</v>
      </c>
      <c r="C51" s="14" t="s">
        <v>61</v>
      </c>
      <c r="D51" s="14" t="s">
        <v>63</v>
      </c>
      <c r="E51" s="14" t="s">
        <v>24</v>
      </c>
      <c r="F51" s="14" t="s">
        <v>25</v>
      </c>
      <c r="G51" s="14" t="s">
        <v>4</v>
      </c>
      <c r="H51" s="86" t="s">
        <v>1</v>
      </c>
      <c r="J51" s="20" t="s">
        <v>16</v>
      </c>
      <c r="K51" s="14" t="s">
        <v>15</v>
      </c>
      <c r="L51" s="14" t="s">
        <v>61</v>
      </c>
      <c r="M51" s="14" t="s">
        <v>63</v>
      </c>
      <c r="N51" s="14" t="s">
        <v>24</v>
      </c>
      <c r="O51" s="14" t="s">
        <v>25</v>
      </c>
      <c r="P51" s="14" t="s">
        <v>4</v>
      </c>
      <c r="Q51" s="86" t="s">
        <v>1</v>
      </c>
    </row>
    <row r="52" spans="1:17" x14ac:dyDescent="0.3">
      <c r="A52" s="17">
        <v>1</v>
      </c>
      <c r="B52" s="17">
        <f>IF(ISNA(VLOOKUP("M401",CAT_RANGE,2,0)),"",VLOOKUP("M401",CAT_RANGE,2,0))</f>
        <v>5</v>
      </c>
      <c r="C52" s="17">
        <f>IF(ISNA(VLOOKUP("M401",CAT_RANGE,8,0)),"",VLOOKUP("M401",CAT_RANGE,8,0))</f>
        <v>5</v>
      </c>
      <c r="D52" s="17">
        <f>IF(ISNA(VLOOKUP("M401",CAT_RANGE,3,0)),"",VLOOKUP("M401",CAT_RANGE,3,0))</f>
        <v>23</v>
      </c>
      <c r="E52" s="11" t="str">
        <f>IF(ISNA(VLOOKUP("M401",CAT_RANGE,5,0)),"",VLOOKUP("M401",CAT_RANGE,5,0))</f>
        <v>Gaz</v>
      </c>
      <c r="F52" s="11" t="str">
        <f>IF(ISNA(VLOOKUP("M401",CAT_RANGE,6,0)),"",VLOOKUP("M401",CAT_RANGE,6,0))</f>
        <v>Pemberton</v>
      </c>
      <c r="G52" s="11" t="str">
        <f>IF(ISNA(VLOOKUP("M401",CAT_RANGE,11,0)),"",VLOOKUP("M401",CAT_RANGE,11,0))</f>
        <v>Tod Harriers</v>
      </c>
      <c r="H52" s="82">
        <f>IF(ISNA(VLOOKUP("M401",CAT_RANGE,4,0)),"",VLOOKUP("M401",CAT_RANGE,4,0))</f>
        <v>34.29</v>
      </c>
      <c r="I52" s="19"/>
      <c r="J52" s="17">
        <v>1</v>
      </c>
      <c r="K52" s="17">
        <f>IF(ISNA(VLOOKUP("F401",CAT_RANGE,2,0)),"",VLOOKUP("F401",CAT_RANGE,2,0))</f>
        <v>36</v>
      </c>
      <c r="L52" s="17">
        <f>IF(ISNA(VLOOKUP("F401",CAT_RANGE,8,0)),"",VLOOKUP("F401",CAT_RANGE,8,0))</f>
        <v>1</v>
      </c>
      <c r="M52" s="17">
        <f>IF(ISNA(VLOOKUP("F401",CAT_RANGE,3,0)),"",VLOOKUP("F401",CAT_RANGE,3,0))</f>
        <v>29</v>
      </c>
      <c r="N52" s="11" t="str">
        <f>IF(ISNA(VLOOKUP("F401",CAT_RANGE,5,0)),"",VLOOKUP("F401",CAT_RANGE,5,0))</f>
        <v>Heather</v>
      </c>
      <c r="O52" s="11" t="str">
        <f>IF(ISNA(VLOOKUP("F401",CAT_RANGE,6,0)),"",VLOOKUP("F401",CAT_RANGE,6,0))</f>
        <v>Dalgleish</v>
      </c>
      <c r="P52" s="11" t="str">
        <f>IF(ISNA(VLOOKUP("F401",CAT_RANGE,11,0)),"",VLOOKUP("F401",CAT_RANGE,11,0))</f>
        <v>Rossendale Harriers</v>
      </c>
      <c r="Q52" s="82">
        <f>IF(ISNA(VLOOKUP("F401",CAT_RANGE,4,0)),"",VLOOKUP("F401",CAT_RANGE,4,0))</f>
        <v>44.31</v>
      </c>
    </row>
    <row r="53" spans="1:17" x14ac:dyDescent="0.3">
      <c r="A53" s="17">
        <v>2</v>
      </c>
      <c r="B53" s="17">
        <f>IF(ISNA(VLOOKUP("M402",CAT_RANGE,2,0)),"",VLOOKUP("M402",CAT_RANGE,2,0))</f>
        <v>9</v>
      </c>
      <c r="C53" s="17">
        <f>IF(ISNA(VLOOKUP("M402",CAT_RANGE,8,0)),"",VLOOKUP("M402",CAT_RANGE,8,0))</f>
        <v>9</v>
      </c>
      <c r="D53" s="17">
        <f>IF(ISNA(VLOOKUP("M402",CAT_RANGE,3,0)),"",VLOOKUP("M402",CAT_RANGE,3,0))</f>
        <v>36</v>
      </c>
      <c r="E53" s="11" t="str">
        <f>IF(ISNA(VLOOKUP("M402",CAT_RANGE,5,0)),"",VLOOKUP("M402",CAT_RANGE,5,0))</f>
        <v>John</v>
      </c>
      <c r="F53" s="11" t="str">
        <f>IF(ISNA(VLOOKUP("M402",CAT_RANGE,6,0)),"",VLOOKUP("M402",CAT_RANGE,6,0))</f>
        <v>Gibbs</v>
      </c>
      <c r="G53" s="11" t="str">
        <f>IF(ISNA(VLOOKUP("M402",CAT_RANGE,11,0)),"",VLOOKUP("M402",CAT_RANGE,11,0))</f>
        <v>Radcliffe AC</v>
      </c>
      <c r="H53" s="82">
        <f>IF(ISNA(VLOOKUP("M402",CAT_RANGE,4,0)),"",VLOOKUP("M402",CAT_RANGE,4,0))</f>
        <v>37.450000000000003</v>
      </c>
      <c r="I53" s="19"/>
      <c r="J53" s="17">
        <v>2</v>
      </c>
      <c r="K53" s="17">
        <f>IF(ISNA(VLOOKUP("F402",CAT_RANGE,2,0)),"",VLOOKUP("F402",CAT_RANGE,2,0))</f>
        <v>51</v>
      </c>
      <c r="L53" s="17">
        <f>IF(ISNA(VLOOKUP("F402",CAT_RANGE,8,0)),"",VLOOKUP("F402",CAT_RANGE,8,0))</f>
        <v>4</v>
      </c>
      <c r="M53" s="17">
        <f>IF(ISNA(VLOOKUP("F402",CAT_RANGE,3,0)),"",VLOOKUP("F402",CAT_RANGE,3,0))</f>
        <v>55</v>
      </c>
      <c r="N53" s="11" t="str">
        <f>IF(ISNA(VLOOKUP("F402",CAT_RANGE,5,0)),"",VLOOKUP("F402",CAT_RANGE,5,0))</f>
        <v>Rosie</v>
      </c>
      <c r="O53" s="11" t="str">
        <f>IF(ISNA(VLOOKUP("F402",CAT_RANGE,6,0)),"",VLOOKUP("F402",CAT_RANGE,6,0))</f>
        <v>Cummings</v>
      </c>
      <c r="P53" s="11" t="str">
        <f>IF(ISNA(VLOOKUP("F402",CAT_RANGE,11,0)),"",VLOOKUP("F402",CAT_RANGE,11,0))</f>
        <v>Ramsbottom RC</v>
      </c>
      <c r="Q53" s="82">
        <f>IF(ISNA(VLOOKUP("F402",CAT_RANGE,4,0)),"",VLOOKUP("F402",CAT_RANGE,4,0))</f>
        <v>54.43</v>
      </c>
    </row>
    <row r="54" spans="1:17" x14ac:dyDescent="0.3">
      <c r="A54" s="17">
        <v>3</v>
      </c>
      <c r="B54" s="17">
        <f>IF(ISNA(VLOOKUP("M403",CAT_RANGE,2,0)),"",VLOOKUP("M403",CAT_RANGE,2,0))</f>
        <v>10</v>
      </c>
      <c r="C54" s="17">
        <f>IF(ISNA(VLOOKUP("M403",CAT_RANGE,8,0)),"",VLOOKUP("M403",CAT_RANGE,8,0))</f>
        <v>10</v>
      </c>
      <c r="D54" s="17">
        <f>IF(ISNA(VLOOKUP("M403",CAT_RANGE,3,0)),"",VLOOKUP("M403",CAT_RANGE,3,0))</f>
        <v>43</v>
      </c>
      <c r="E54" s="11" t="str">
        <f>IF(ISNA(VLOOKUP("M403",CAT_RANGE,5,0)),"",VLOOKUP("M403",CAT_RANGE,5,0))</f>
        <v>Ian</v>
      </c>
      <c r="F54" s="11" t="str">
        <f>IF(ISNA(VLOOKUP("M403",CAT_RANGE,6,0)),"",VLOOKUP("M403",CAT_RANGE,6,0))</f>
        <v>Duffy</v>
      </c>
      <c r="G54" s="11" t="str">
        <f>IF(ISNA(VLOOKUP("M403",CAT_RANGE,11,0)),"",VLOOKUP("M403",CAT_RANGE,11,0))</f>
        <v>Rossendale Harriers</v>
      </c>
      <c r="H54" s="82">
        <f>IF(ISNA(VLOOKUP("M403",CAT_RANGE,4,0)),"",VLOOKUP("M403",CAT_RANGE,4,0))</f>
        <v>37.51</v>
      </c>
      <c r="I54" s="19"/>
      <c r="J54" s="17">
        <v>3</v>
      </c>
      <c r="K54" s="17" t="str">
        <f>IF(ISNA(VLOOKUP("F403",CAT_RANGE,2,0)),"",VLOOKUP("F403",CAT_RANGE,2,0))</f>
        <v/>
      </c>
      <c r="L54" s="17" t="str">
        <f>IF(ISNA(VLOOKUP("F403",CAT_RANGE,8,0)),"",VLOOKUP("F403",CAT_RANGE,8,0))</f>
        <v/>
      </c>
      <c r="M54" s="17" t="str">
        <f>IF(ISNA(VLOOKUP("F403",CAT_RANGE,3,0)),"",VLOOKUP("F403",CAT_RANGE,3,0))</f>
        <v/>
      </c>
      <c r="N54" s="11" t="str">
        <f>IF(ISNA(VLOOKUP("F403",CAT_RANGE,5,0)),"",VLOOKUP("F403",CAT_RANGE,5,0))</f>
        <v/>
      </c>
      <c r="O54" s="11" t="str">
        <f>IF(ISNA(VLOOKUP("F403",CAT_RANGE,6,0)),"",VLOOKUP("F403",CAT_RANGE,6,0))</f>
        <v/>
      </c>
      <c r="P54" s="11" t="str">
        <f>IF(ISNA(VLOOKUP("F403",CAT_RANGE,11,0)),"",VLOOKUP("F403",CAT_RANGE,11,0))</f>
        <v/>
      </c>
      <c r="Q54" s="82" t="str">
        <f>IF(ISNA(VLOOKUP("F403",CAT_RANGE,4,0)),"",VLOOKUP("F403",CAT_RANGE,4,0))</f>
        <v/>
      </c>
    </row>
    <row r="55" spans="1:17" ht="22.5" customHeight="1" x14ac:dyDescent="0.3"/>
    <row r="56" spans="1:17" s="4" customFormat="1" ht="28.8" x14ac:dyDescent="0.3">
      <c r="A56" s="20" t="s">
        <v>33</v>
      </c>
      <c r="B56" s="14" t="s">
        <v>15</v>
      </c>
      <c r="C56" s="14" t="s">
        <v>61</v>
      </c>
      <c r="D56" s="14" t="s">
        <v>63</v>
      </c>
      <c r="E56" s="14" t="s">
        <v>24</v>
      </c>
      <c r="F56" s="14" t="s">
        <v>25</v>
      </c>
      <c r="G56" s="14" t="s">
        <v>4</v>
      </c>
      <c r="H56" s="86" t="s">
        <v>1</v>
      </c>
      <c r="J56" s="20" t="s">
        <v>34</v>
      </c>
      <c r="K56" s="14" t="s">
        <v>15</v>
      </c>
      <c r="L56" s="14" t="s">
        <v>61</v>
      </c>
      <c r="M56" s="14" t="s">
        <v>63</v>
      </c>
      <c r="N56" s="14" t="s">
        <v>24</v>
      </c>
      <c r="O56" s="14" t="s">
        <v>25</v>
      </c>
      <c r="P56" s="14" t="s">
        <v>4</v>
      </c>
      <c r="Q56" s="86" t="s">
        <v>1</v>
      </c>
    </row>
    <row r="57" spans="1:17" x14ac:dyDescent="0.3">
      <c r="A57" s="17">
        <v>1</v>
      </c>
      <c r="B57" s="17">
        <f>IF(ISNA(VLOOKUP("M451",CAT_RANGE,2,0)),"",VLOOKUP("M451",CAT_RANGE,2,0))</f>
        <v>4</v>
      </c>
      <c r="C57" s="17">
        <f>IF(ISNA(VLOOKUP("M451",CAT_RANGE,8,0)),"",VLOOKUP("M451",CAT_RANGE,8,0))</f>
        <v>4</v>
      </c>
      <c r="D57" s="17">
        <f>IF(ISNA(VLOOKUP("M451",CAT_RANGE,3,0)),"",VLOOKUP("M451",CAT_RANGE,3,0))</f>
        <v>2</v>
      </c>
      <c r="E57" s="11" t="str">
        <f>IF(ISNA(VLOOKUP("M451",CAT_RANGE,5,0)),"",VLOOKUP("M451",CAT_RANGE,5,0))</f>
        <v>Dan</v>
      </c>
      <c r="F57" s="11" t="str">
        <f>IF(ISNA(VLOOKUP("M451",CAT_RANGE,6,0)),"",VLOOKUP("M451",CAT_RANGE,6,0))</f>
        <v>Gilbert</v>
      </c>
      <c r="G57" s="11" t="str">
        <f>IF(ISNA(VLOOKUP("M451",CAT_RANGE,11,0)),"",VLOOKUP("M451",CAT_RANGE,11,0))</f>
        <v>Horwich RMI Harriers</v>
      </c>
      <c r="H57" s="82">
        <f>IF(ISNA(VLOOKUP("M451",CAT_RANGE,4,0)),"",VLOOKUP("M451",CAT_RANGE,4,0))</f>
        <v>34.26</v>
      </c>
      <c r="I57" s="19"/>
      <c r="J57" s="17">
        <v>1</v>
      </c>
      <c r="K57" s="17">
        <f>IF(ISNA(VLOOKUP("F451",CAT_RANGE,2,0)),"",VLOOKUP("F451",CAT_RANGE,2,0))</f>
        <v>40</v>
      </c>
      <c r="L57" s="17">
        <f>IF(ISNA(VLOOKUP("F451",CAT_RANGE,8,0)),"",VLOOKUP("F451",CAT_RANGE,8,0))</f>
        <v>2</v>
      </c>
      <c r="M57" s="17">
        <f>IF(ISNA(VLOOKUP("F451",CAT_RANGE,3,0)),"",VLOOKUP("F451",CAT_RANGE,3,0))</f>
        <v>39</v>
      </c>
      <c r="N57" s="11" t="str">
        <f>IF(ISNA(VLOOKUP("F451",CAT_RANGE,5,0)),"",VLOOKUP("F451",CAT_RANGE,5,0))</f>
        <v>Nicola</v>
      </c>
      <c r="O57" s="11" t="str">
        <f>IF(ISNA(VLOOKUP("F451",CAT_RANGE,6,0)),"",VLOOKUP("F451",CAT_RANGE,6,0))</f>
        <v>Raby</v>
      </c>
      <c r="P57" s="11" t="str">
        <f>IF(ISNA(VLOOKUP("F451",CAT_RANGE,11,0)),"",VLOOKUP("F451",CAT_RANGE,11,0))</f>
        <v>Chorley</v>
      </c>
      <c r="Q57" s="82">
        <f>IF(ISNA(VLOOKUP("F451",CAT_RANGE,4,0)),"",VLOOKUP("F451",CAT_RANGE,4,0))</f>
        <v>45.28</v>
      </c>
    </row>
    <row r="58" spans="1:17" x14ac:dyDescent="0.3">
      <c r="A58" s="17">
        <v>2</v>
      </c>
      <c r="B58" s="17">
        <f>IF(ISNA(VLOOKUP("M452",CAT_RANGE,2,0)),"",VLOOKUP("M452",CAT_RANGE,2,0))</f>
        <v>12</v>
      </c>
      <c r="C58" s="17">
        <f>IF(ISNA(VLOOKUP("M452",CAT_RANGE,8,0)),"",VLOOKUP("M452",CAT_RANGE,8,0))</f>
        <v>12</v>
      </c>
      <c r="D58" s="17">
        <f>IF(ISNA(VLOOKUP("M452",CAT_RANGE,3,0)),"",VLOOKUP("M452",CAT_RANGE,3,0))</f>
        <v>26</v>
      </c>
      <c r="E58" s="11" t="str">
        <f>IF(ISNA(VLOOKUP("M452",CAT_RANGE,5,0)),"",VLOOKUP("M452",CAT_RANGE,5,0))</f>
        <v>Ashley</v>
      </c>
      <c r="F58" s="11" t="str">
        <f>IF(ISNA(VLOOKUP("M452",CAT_RANGE,6,0)),"",VLOOKUP("M452",CAT_RANGE,6,0))</f>
        <v>Holt</v>
      </c>
      <c r="G58" s="11" t="str">
        <f>IF(ISNA(VLOOKUP("M452",CAT_RANGE,11,0)),"",VLOOKUP("M452",CAT_RANGE,11,0))</f>
        <v>Rossendale Harriers</v>
      </c>
      <c r="H58" s="82">
        <f>IF(ISNA(VLOOKUP("M452",CAT_RANGE,4,0)),"",VLOOKUP("M452",CAT_RANGE,4,0))</f>
        <v>38.049999999999997</v>
      </c>
      <c r="I58" s="19"/>
      <c r="J58" s="17">
        <v>2</v>
      </c>
      <c r="K58" s="17">
        <f>IF(ISNA(VLOOKUP("F452",CAT_RANGE,2,0)),"",VLOOKUP("F452",CAT_RANGE,2,0))</f>
        <v>50</v>
      </c>
      <c r="L58" s="17">
        <f>IF(ISNA(VLOOKUP("F452",CAT_RANGE,8,0)),"",VLOOKUP("F452",CAT_RANGE,8,0))</f>
        <v>3</v>
      </c>
      <c r="M58" s="17">
        <f>IF(ISNA(VLOOKUP("F452",CAT_RANGE,3,0)),"",VLOOKUP("F452",CAT_RANGE,3,0))</f>
        <v>11</v>
      </c>
      <c r="N58" s="11" t="str">
        <f>IF(ISNA(VLOOKUP("F452",CAT_RANGE,5,0)),"",VLOOKUP("F452",CAT_RANGE,5,0))</f>
        <v>Michelle</v>
      </c>
      <c r="O58" s="11" t="str">
        <f>IF(ISNA(VLOOKUP("F452",CAT_RANGE,6,0)),"",VLOOKUP("F452",CAT_RANGE,6,0))</f>
        <v>Young</v>
      </c>
      <c r="P58" s="11" t="str">
        <f>IF(ISNA(VLOOKUP("F452",CAT_RANGE,11,0)),"",VLOOKUP("F452",CAT_RANGE,11,0))</f>
        <v>Rossendale Harriers</v>
      </c>
      <c r="Q58" s="82">
        <f>IF(ISNA(VLOOKUP("F452",CAT_RANGE,4,0)),"",VLOOKUP("F452",CAT_RANGE,4,0))</f>
        <v>53.07</v>
      </c>
    </row>
    <row r="59" spans="1:17" x14ac:dyDescent="0.3">
      <c r="A59" s="17">
        <v>3</v>
      </c>
      <c r="B59" s="17">
        <f>IF(ISNA(VLOOKUP("M453",CAT_RANGE,2,0)),"",VLOOKUP("M453",CAT_RANGE,2,0))</f>
        <v>13</v>
      </c>
      <c r="C59" s="17">
        <f>IF(ISNA(VLOOKUP("M453",CAT_RANGE,8,0)),"",VLOOKUP("M453",CAT_RANGE,8,0))</f>
        <v>13</v>
      </c>
      <c r="D59" s="17">
        <f>IF(ISNA(VLOOKUP("M453",CAT_RANGE,3,0)),"",VLOOKUP("M453",CAT_RANGE,3,0))</f>
        <v>40</v>
      </c>
      <c r="E59" s="11" t="str">
        <f>IF(ISNA(VLOOKUP("M453",CAT_RANGE,5,0)),"",VLOOKUP("M453",CAT_RANGE,5,0))</f>
        <v>Dominic</v>
      </c>
      <c r="F59" s="11" t="str">
        <f>IF(ISNA(VLOOKUP("M453",CAT_RANGE,6,0)),"",VLOOKUP("M453",CAT_RANGE,6,0))</f>
        <v>Raby</v>
      </c>
      <c r="G59" s="11" t="str">
        <f>IF(ISNA(VLOOKUP("M453",CAT_RANGE,11,0)),"",VLOOKUP("M453",CAT_RANGE,11,0))</f>
        <v>Chorley</v>
      </c>
      <c r="H59" s="82">
        <f>IF(ISNA(VLOOKUP("M453",CAT_RANGE,4,0)),"",VLOOKUP("M453",CAT_RANGE,4,0))</f>
        <v>38.08</v>
      </c>
      <c r="I59" s="19"/>
      <c r="J59" s="17">
        <v>3</v>
      </c>
      <c r="K59" s="17">
        <f>IF(ISNA(VLOOKUP("F453",CAT_RANGE,2,0)),"",VLOOKUP("F453",CAT_RANGE,2,0))</f>
        <v>53</v>
      </c>
      <c r="L59" s="17">
        <f>IF(ISNA(VLOOKUP("F453",CAT_RANGE,8,0)),"",VLOOKUP("F453",CAT_RANGE,8,0))</f>
        <v>5</v>
      </c>
      <c r="M59" s="17">
        <f>IF(ISNA(VLOOKUP("F453",CAT_RANGE,3,0)),"",VLOOKUP("F453",CAT_RANGE,3,0))</f>
        <v>46</v>
      </c>
      <c r="N59" s="11" t="str">
        <f>IF(ISNA(VLOOKUP("F453",CAT_RANGE,5,0)),"",VLOOKUP("F453",CAT_RANGE,5,0))</f>
        <v>Karen</v>
      </c>
      <c r="O59" s="11" t="str">
        <f>IF(ISNA(VLOOKUP("F453",CAT_RANGE,6,0)),"",VLOOKUP("F453",CAT_RANGE,6,0))</f>
        <v>Doherty</v>
      </c>
      <c r="P59" s="11" t="str">
        <f>IF(ISNA(VLOOKUP("F453",CAT_RANGE,11,0)),"",VLOOKUP("F453",CAT_RANGE,11,0))</f>
        <v>Radcliffe AC</v>
      </c>
      <c r="Q59" s="82">
        <f>IF(ISNA(VLOOKUP("F453",CAT_RANGE,4,0)),"",VLOOKUP("F453",CAT_RANGE,4,0))</f>
        <v>56.01</v>
      </c>
    </row>
    <row r="60" spans="1:17" ht="22.5" customHeight="1" x14ac:dyDescent="0.3"/>
    <row r="61" spans="1:17" s="23" customFormat="1" ht="28.8" x14ac:dyDescent="0.3">
      <c r="A61" s="20" t="s">
        <v>8</v>
      </c>
      <c r="B61" s="14" t="s">
        <v>15</v>
      </c>
      <c r="C61" s="14" t="s">
        <v>61</v>
      </c>
      <c r="D61" s="14" t="s">
        <v>63</v>
      </c>
      <c r="E61" s="14" t="s">
        <v>24</v>
      </c>
      <c r="F61" s="14" t="s">
        <v>25</v>
      </c>
      <c r="G61" s="14" t="s">
        <v>4</v>
      </c>
      <c r="H61" s="86" t="s">
        <v>1</v>
      </c>
      <c r="I61" s="4"/>
      <c r="J61" s="20" t="s">
        <v>21</v>
      </c>
      <c r="K61" s="14" t="s">
        <v>15</v>
      </c>
      <c r="L61" s="14" t="s">
        <v>61</v>
      </c>
      <c r="M61" s="14" t="s">
        <v>63</v>
      </c>
      <c r="N61" s="14" t="s">
        <v>24</v>
      </c>
      <c r="O61" s="14" t="s">
        <v>25</v>
      </c>
      <c r="P61" s="14" t="s">
        <v>4</v>
      </c>
      <c r="Q61" s="86" t="s">
        <v>1</v>
      </c>
    </row>
    <row r="62" spans="1:17" x14ac:dyDescent="0.3">
      <c r="A62" s="17">
        <v>1</v>
      </c>
      <c r="B62" s="17">
        <f>IF(ISNA(VLOOKUP("M501",CAT_RANGE,2,0)),"",VLOOKUP("M501",CAT_RANGE,2,0))</f>
        <v>8</v>
      </c>
      <c r="C62" s="17">
        <f>IF(ISNA(VLOOKUP("M501",CAT_RANGE,8,0)),"",VLOOKUP("M501",CAT_RANGE,8,0))</f>
        <v>8</v>
      </c>
      <c r="D62" s="17">
        <f>IF(ISNA(VLOOKUP("M501",CAT_RANGE,3,0)),"",VLOOKUP("M501",CAT_RANGE,3,0))</f>
        <v>27</v>
      </c>
      <c r="E62" s="11" t="str">
        <f>IF(ISNA(VLOOKUP("M501",CAT_RANGE,5,0)),"",VLOOKUP("M501",CAT_RANGE,5,0))</f>
        <v>Stephen</v>
      </c>
      <c r="F62" s="11" t="str">
        <f>IF(ISNA(VLOOKUP("M501",CAT_RANGE,6,0)),"",VLOOKUP("M501",CAT_RANGE,6,0))</f>
        <v>Smithies</v>
      </c>
      <c r="G62" s="11" t="str">
        <f>IF(ISNA(VLOOKUP("M501",CAT_RANGE,11,0)),"",VLOOKUP("M501",CAT_RANGE,11,0))</f>
        <v>CVFR</v>
      </c>
      <c r="H62" s="82">
        <f>IF(ISNA(VLOOKUP("M501",CAT_RANGE,4,0)),"",VLOOKUP("M501",CAT_RANGE,4,0))</f>
        <v>37.4</v>
      </c>
      <c r="I62" s="19"/>
      <c r="J62" s="17">
        <v>1</v>
      </c>
      <c r="K62" s="17" t="str">
        <f>IF(ISNA(VLOOKUP("F501",CAT_RANGE,2,0)),"",VLOOKUP("F501",CAT_RANGE,2,0))</f>
        <v/>
      </c>
      <c r="L62" s="17" t="str">
        <f>IF(ISNA(VLOOKUP("F501",CAT_RANGE,8,0)),"",VLOOKUP("F501",CAT_RANGE,8,0))</f>
        <v/>
      </c>
      <c r="M62" s="17" t="str">
        <f>IF(ISNA(VLOOKUP("F501",CAT_RANGE,3,0)),"",VLOOKUP("F501",CAT_RANGE,3,0))</f>
        <v/>
      </c>
      <c r="N62" s="11" t="str">
        <f>IF(ISNA(VLOOKUP("F501",CAT_RANGE,5,0)),"",VLOOKUP("F501",CAT_RANGE,5,0))</f>
        <v/>
      </c>
      <c r="O62" s="11" t="str">
        <f>IF(ISNA(VLOOKUP("F501",CAT_RANGE,6,0)),"",VLOOKUP("F501",CAT_RANGE,6,0))</f>
        <v/>
      </c>
      <c r="P62" s="11" t="str">
        <f>IF(ISNA(VLOOKUP("F501",CAT_RANGE,11,0)),"",VLOOKUP("F501",CAT_RANGE,11,0))</f>
        <v/>
      </c>
      <c r="Q62" s="82" t="str">
        <f>IF(ISNA(VLOOKUP("F501",CAT_RANGE,4,0)),"",VLOOKUP("F501",CAT_RANGE,4,0))</f>
        <v/>
      </c>
    </row>
    <row r="63" spans="1:17" x14ac:dyDescent="0.3">
      <c r="A63" s="17">
        <v>2</v>
      </c>
      <c r="B63" s="17">
        <f>IF(ISNA(VLOOKUP("M502",CAT_RANGE,2,0)),"",VLOOKUP("M502",CAT_RANGE,2,0))</f>
        <v>11</v>
      </c>
      <c r="C63" s="17">
        <f>IF(ISNA(VLOOKUP("M502",CAT_RANGE,8,0)),"",VLOOKUP("M502",CAT_RANGE,8,0))</f>
        <v>11</v>
      </c>
      <c r="D63" s="17">
        <f>IF(ISNA(VLOOKUP("M502",CAT_RANGE,3,0)),"",VLOOKUP("M502",CAT_RANGE,3,0))</f>
        <v>31</v>
      </c>
      <c r="E63" s="11" t="str">
        <f>IF(ISNA(VLOOKUP("M502",CAT_RANGE,5,0)),"",VLOOKUP("M502",CAT_RANGE,5,0))</f>
        <v>Darren</v>
      </c>
      <c r="F63" s="11" t="str">
        <f>IF(ISNA(VLOOKUP("M502",CAT_RANGE,6,0)),"",VLOOKUP("M502",CAT_RANGE,6,0))</f>
        <v>Fiswick</v>
      </c>
      <c r="G63" s="11" t="str">
        <f>IF(ISNA(VLOOKUP("M502",CAT_RANGE,11,0)),"",VLOOKUP("M502",CAT_RANGE,11,0))</f>
        <v>Chorley</v>
      </c>
      <c r="H63" s="82">
        <f>IF(ISNA(VLOOKUP("M502",CAT_RANGE,4,0)),"",VLOOKUP("M502",CAT_RANGE,4,0))</f>
        <v>38.020000000000003</v>
      </c>
      <c r="I63" s="19"/>
      <c r="J63" s="17">
        <v>2</v>
      </c>
      <c r="K63" s="17" t="str">
        <f>IF(ISNA(VLOOKUP("F502",CAT_RANGE,2,0)),"",VLOOKUP("F502",CAT_RANGE,2,0))</f>
        <v/>
      </c>
      <c r="L63" s="17" t="str">
        <f>IF(ISNA(VLOOKUP("F502",CAT_RANGE,8,0)),"",VLOOKUP("F502",CAT_RANGE,8,0))</f>
        <v/>
      </c>
      <c r="M63" s="17" t="str">
        <f>IF(ISNA(VLOOKUP("F502",CAT_RANGE,3,0)),"",VLOOKUP("F502",CAT_RANGE,3,0))</f>
        <v/>
      </c>
      <c r="N63" s="11" t="str">
        <f>IF(ISNA(VLOOKUP("F502",CAT_RANGE,5,0)),"",VLOOKUP("F502",CAT_RANGE,5,0))</f>
        <v/>
      </c>
      <c r="O63" s="11" t="str">
        <f>IF(ISNA(VLOOKUP("F502",CAT_RANGE,6,0)),"",VLOOKUP("F502",CAT_RANGE,6,0))</f>
        <v/>
      </c>
      <c r="P63" s="11" t="str">
        <f>IF(ISNA(VLOOKUP("F502",CAT_RANGE,11,0)),"",VLOOKUP("F502",CAT_RANGE,11,0))</f>
        <v/>
      </c>
      <c r="Q63" s="82" t="str">
        <f>IF(ISNA(VLOOKUP("F502",CAT_RANGE,4,0)),"",VLOOKUP("F502",CAT_RANGE,4,0))</f>
        <v/>
      </c>
    </row>
    <row r="64" spans="1:17" x14ac:dyDescent="0.3">
      <c r="A64" s="17">
        <v>3</v>
      </c>
      <c r="B64" s="17">
        <f>IF(ISNA(VLOOKUP("M503",CAT_RANGE,2,0)),"",VLOOKUP("M503",CAT_RANGE,2,0))</f>
        <v>19</v>
      </c>
      <c r="C64" s="17">
        <f>IF(ISNA(VLOOKUP("M503",CAT_RANGE,8,0)),"",VLOOKUP("M503",CAT_RANGE,8,0))</f>
        <v>19</v>
      </c>
      <c r="D64" s="17">
        <f>IF(ISNA(VLOOKUP("M503",CAT_RANGE,3,0)),"",VLOOKUP("M503",CAT_RANGE,3,0))</f>
        <v>9</v>
      </c>
      <c r="E64" s="11" t="str">
        <f>IF(ISNA(VLOOKUP("M503",CAT_RANGE,5,0)),"",VLOOKUP("M503",CAT_RANGE,5,0))</f>
        <v>Mark</v>
      </c>
      <c r="F64" s="11" t="str">
        <f>IF(ISNA(VLOOKUP("M503",CAT_RANGE,6,0)),"",VLOOKUP("M503",CAT_RANGE,6,0))</f>
        <v>Ellithorn</v>
      </c>
      <c r="G64" s="11" t="str">
        <f>IF(ISNA(VLOOKUP("M503",CAT_RANGE,11,0)),"",VLOOKUP("M503",CAT_RANGE,11,0))</f>
        <v>Chorley</v>
      </c>
      <c r="H64" s="82">
        <f>IF(ISNA(VLOOKUP("M503",CAT_RANGE,4,0)),"",VLOOKUP("M503",CAT_RANGE,4,0))</f>
        <v>40.159999999999997</v>
      </c>
      <c r="I64" s="19"/>
      <c r="J64" s="17">
        <v>3</v>
      </c>
      <c r="K64" s="17" t="str">
        <f>IF(ISNA(VLOOKUP("F503",CAT_RANGE,2,0)),"",VLOOKUP("F503",CAT_RANGE,2,0))</f>
        <v/>
      </c>
      <c r="L64" s="17" t="str">
        <f>IF(ISNA(VLOOKUP("F503",CAT_RANGE,8,0)),"",VLOOKUP("F503",CAT_RANGE,8,0))</f>
        <v/>
      </c>
      <c r="M64" s="17" t="str">
        <f>IF(ISNA(VLOOKUP("F503",CAT_RANGE,3,0)),"",VLOOKUP("F503",CAT_RANGE,3,0))</f>
        <v/>
      </c>
      <c r="N64" s="11" t="str">
        <f>IF(ISNA(VLOOKUP("F503",CAT_RANGE,5,0)),"",VLOOKUP("F503",CAT_RANGE,5,0))</f>
        <v/>
      </c>
      <c r="O64" s="11" t="str">
        <f>IF(ISNA(VLOOKUP("F503",CAT_RANGE,6,0)),"",VLOOKUP("F503",CAT_RANGE,6,0))</f>
        <v/>
      </c>
      <c r="P64" s="11" t="str">
        <f>IF(ISNA(VLOOKUP("F503",CAT_RANGE,11,0)),"",VLOOKUP("F503",CAT_RANGE,11,0))</f>
        <v/>
      </c>
      <c r="Q64" s="82" t="str">
        <f>IF(ISNA(VLOOKUP("F503",CAT_RANGE,4,0)),"",VLOOKUP("F503",CAT_RANGE,4,0))</f>
        <v/>
      </c>
    </row>
    <row r="65" spans="1:17" ht="22.5" customHeight="1" x14ac:dyDescent="0.3"/>
    <row r="66" spans="1:17" s="4" customFormat="1" ht="28.8" x14ac:dyDescent="0.3">
      <c r="A66" s="20" t="s">
        <v>36</v>
      </c>
      <c r="B66" s="14" t="s">
        <v>15</v>
      </c>
      <c r="C66" s="14" t="s">
        <v>61</v>
      </c>
      <c r="D66" s="14" t="s">
        <v>63</v>
      </c>
      <c r="E66" s="14" t="s">
        <v>24</v>
      </c>
      <c r="F66" s="14" t="s">
        <v>25</v>
      </c>
      <c r="G66" s="14" t="s">
        <v>4</v>
      </c>
      <c r="H66" s="86" t="s">
        <v>1</v>
      </c>
      <c r="J66" s="20" t="s">
        <v>35</v>
      </c>
      <c r="K66" s="14" t="s">
        <v>15</v>
      </c>
      <c r="L66" s="14" t="s">
        <v>61</v>
      </c>
      <c r="M66" s="14" t="s">
        <v>63</v>
      </c>
      <c r="N66" s="14" t="s">
        <v>24</v>
      </c>
      <c r="O66" s="14" t="s">
        <v>25</v>
      </c>
      <c r="P66" s="14" t="s">
        <v>4</v>
      </c>
      <c r="Q66" s="86" t="s">
        <v>1</v>
      </c>
    </row>
    <row r="67" spans="1:17" x14ac:dyDescent="0.3">
      <c r="A67" s="17">
        <v>1</v>
      </c>
      <c r="B67" s="17">
        <f>IF(ISNA(VLOOKUP("M551",CAT_RANGE,2,0)),"",VLOOKUP("M551",CAT_RANGE,2,0))</f>
        <v>21</v>
      </c>
      <c r="C67" s="17">
        <f>IF(ISNA(VLOOKUP("M551",CAT_RANGE,8,0)),"",VLOOKUP("M551",CAT_RANGE,8,0))</f>
        <v>21</v>
      </c>
      <c r="D67" s="17">
        <f>IF(ISNA(VLOOKUP("M551",CAT_RANGE,3,0)),"",VLOOKUP("M551",CAT_RANGE,3,0))</f>
        <v>16</v>
      </c>
      <c r="E67" s="11" t="str">
        <f>IF(ISNA(VLOOKUP("M551",CAT_RANGE,5,0)),"",VLOOKUP("M551",CAT_RANGE,5,0))</f>
        <v>Michael</v>
      </c>
      <c r="F67" s="11" t="str">
        <f>IF(ISNA(VLOOKUP("M551",CAT_RANGE,6,0)),"",VLOOKUP("M551",CAT_RANGE,6,0))</f>
        <v>Toman</v>
      </c>
      <c r="G67" s="11" t="str">
        <f>IF(ISNA(VLOOKUP("M551",CAT_RANGE,11,0)),"",VLOOKUP("M551",CAT_RANGE,11,0))</f>
        <v>Accrington Road Runners</v>
      </c>
      <c r="H67" s="82">
        <f>IF(ISNA(VLOOKUP("M551",CAT_RANGE,4,0)),"",VLOOKUP("M551",CAT_RANGE,4,0))</f>
        <v>41.07</v>
      </c>
      <c r="I67" s="19"/>
      <c r="J67" s="17">
        <v>1</v>
      </c>
      <c r="K67" s="17">
        <f>IF(ISNA(VLOOKUP("F551",CAT_RANGE,2,0)),"",VLOOKUP("F551",CAT_RANGE,2,0))</f>
        <v>57</v>
      </c>
      <c r="L67" s="17">
        <f>IF(ISNA(VLOOKUP("F551",CAT_RANGE,8,0)),"",VLOOKUP("F551",CAT_RANGE,8,0))</f>
        <v>8</v>
      </c>
      <c r="M67" s="17">
        <f>IF(ISNA(VLOOKUP("F551",CAT_RANGE,3,0)),"",VLOOKUP("F551",CAT_RANGE,3,0))</f>
        <v>44</v>
      </c>
      <c r="N67" s="11" t="str">
        <f>IF(ISNA(VLOOKUP("F551",CAT_RANGE,5,0)),"",VLOOKUP("F551",CAT_RANGE,5,0))</f>
        <v>Hilary</v>
      </c>
      <c r="O67" s="11" t="str">
        <f>IF(ISNA(VLOOKUP("F551",CAT_RANGE,6,0)),"",VLOOKUP("F551",CAT_RANGE,6,0))</f>
        <v>Farren</v>
      </c>
      <c r="P67" s="11" t="str">
        <f>IF(ISNA(VLOOKUP("F551",CAT_RANGE,11,0)),"",VLOOKUP("F551",CAT_RANGE,11,0))</f>
        <v>Rossendale Harriers</v>
      </c>
      <c r="Q67" s="82" t="str">
        <f>IF(ISNA(VLOOKUP("F551",CAT_RANGE,4,0)),"",VLOOKUP("F551",CAT_RANGE,4,0))</f>
        <v>1.11.52</v>
      </c>
    </row>
    <row r="68" spans="1:17" x14ac:dyDescent="0.3">
      <c r="A68" s="17">
        <v>2</v>
      </c>
      <c r="B68" s="17">
        <f>IF(ISNA(VLOOKUP("M552",CAT_RANGE,2,0)),"",VLOOKUP("M552",CAT_RANGE,2,0))</f>
        <v>24</v>
      </c>
      <c r="C68" s="17">
        <f>IF(ISNA(VLOOKUP("M552",CAT_RANGE,8,0)),"",VLOOKUP("M552",CAT_RANGE,8,0))</f>
        <v>24</v>
      </c>
      <c r="D68" s="17">
        <f>IF(ISNA(VLOOKUP("M552",CAT_RANGE,3,0)),"",VLOOKUP("M552",CAT_RANGE,3,0))</f>
        <v>42</v>
      </c>
      <c r="E68" s="11" t="str">
        <f>IF(ISNA(VLOOKUP("M552",CAT_RANGE,5,0)),"",VLOOKUP("M552",CAT_RANGE,5,0))</f>
        <v>Nigel</v>
      </c>
      <c r="F68" s="11" t="str">
        <f>IF(ISNA(VLOOKUP("M552",CAT_RANGE,6,0)),"",VLOOKUP("M552",CAT_RANGE,6,0))</f>
        <v>Hartley</v>
      </c>
      <c r="G68" s="11" t="str">
        <f>IF(ISNA(VLOOKUP("M552",CAT_RANGE,11,0)),"",VLOOKUP("M552",CAT_RANGE,11,0))</f>
        <v>Ramsbottom RC</v>
      </c>
      <c r="H68" s="82">
        <f>IF(ISNA(VLOOKUP("M552",CAT_RANGE,4,0)),"",VLOOKUP("M552",CAT_RANGE,4,0))</f>
        <v>41.41</v>
      </c>
      <c r="I68" s="19"/>
      <c r="J68" s="17">
        <v>2</v>
      </c>
      <c r="K68" s="17" t="str">
        <f>IF(ISNA(VLOOKUP("F552",CAT_RANGE,2,0)),"",VLOOKUP("F552",CAT_RANGE,2,0))</f>
        <v/>
      </c>
      <c r="L68" s="17" t="str">
        <f>IF(ISNA(VLOOKUP("F552",CAT_RANGE,8,0)),"",VLOOKUP("F552",CAT_RANGE,8,0))</f>
        <v/>
      </c>
      <c r="M68" s="17" t="str">
        <f>IF(ISNA(VLOOKUP("F552",CAT_RANGE,3,0)),"",VLOOKUP("F552",CAT_RANGE,3,0))</f>
        <v/>
      </c>
      <c r="N68" s="11" t="str">
        <f>IF(ISNA(VLOOKUP("F552",CAT_RANGE,5,0)),"",VLOOKUP("F552",CAT_RANGE,5,0))</f>
        <v/>
      </c>
      <c r="O68" s="11" t="str">
        <f>IF(ISNA(VLOOKUP("F552",CAT_RANGE,6,0)),"",VLOOKUP("F552",CAT_RANGE,6,0))</f>
        <v/>
      </c>
      <c r="P68" s="11" t="str">
        <f>IF(ISNA(VLOOKUP("F552",CAT_RANGE,11,0)),"",VLOOKUP("F552",CAT_RANGE,11,0))</f>
        <v/>
      </c>
      <c r="Q68" s="82" t="str">
        <f>IF(ISNA(VLOOKUP("F552",CAT_RANGE,4,0)),"",VLOOKUP("F552",CAT_RANGE,4,0))</f>
        <v/>
      </c>
    </row>
    <row r="69" spans="1:17" x14ac:dyDescent="0.3">
      <c r="A69" s="17">
        <v>3</v>
      </c>
      <c r="B69" s="17">
        <f>IF(ISNA(VLOOKUP("M553",CAT_RANGE,2,0)),"",VLOOKUP("M553",CAT_RANGE,2,0))</f>
        <v>38</v>
      </c>
      <c r="C69" s="17">
        <f>IF(ISNA(VLOOKUP("M553",CAT_RANGE,8,0)),"",VLOOKUP("M553",CAT_RANGE,8,0))</f>
        <v>37</v>
      </c>
      <c r="D69" s="17">
        <f>IF(ISNA(VLOOKUP("M553",CAT_RANGE,3,0)),"",VLOOKUP("M553",CAT_RANGE,3,0))</f>
        <v>45</v>
      </c>
      <c r="E69" s="11" t="str">
        <f>IF(ISNA(VLOOKUP("M553",CAT_RANGE,5,0)),"",VLOOKUP("M553",CAT_RANGE,5,0))</f>
        <v>Mark</v>
      </c>
      <c r="F69" s="11" t="str">
        <f>IF(ISNA(VLOOKUP("M553",CAT_RANGE,6,0)),"",VLOOKUP("M553",CAT_RANGE,6,0))</f>
        <v>Walker</v>
      </c>
      <c r="G69" s="11" t="str">
        <f>IF(ISNA(VLOOKUP("M553",CAT_RANGE,11,0)),"",VLOOKUP("M553",CAT_RANGE,11,0))</f>
        <v>Rochdale Harriers</v>
      </c>
      <c r="H69" s="82">
        <f>IF(ISNA(VLOOKUP("M553",CAT_RANGE,4,0)),"",VLOOKUP("M553",CAT_RANGE,4,0))</f>
        <v>45.21</v>
      </c>
      <c r="I69" s="19"/>
      <c r="J69" s="17">
        <v>3</v>
      </c>
      <c r="K69" s="17" t="str">
        <f>IF(ISNA(VLOOKUP("F553",CAT_RANGE,2,0)),"",VLOOKUP("F553",CAT_RANGE,2,0))</f>
        <v/>
      </c>
      <c r="L69" s="17" t="str">
        <f>IF(ISNA(VLOOKUP("F553",CAT_RANGE,8,0)),"",VLOOKUP("F553",CAT_RANGE,8,0))</f>
        <v/>
      </c>
      <c r="M69" s="17" t="str">
        <f>IF(ISNA(VLOOKUP("F553",CAT_RANGE,3,0)),"",VLOOKUP("F553",CAT_RANGE,3,0))</f>
        <v/>
      </c>
      <c r="N69" s="11" t="str">
        <f>IF(ISNA(VLOOKUP("F553",CAT_RANGE,5,0)),"",VLOOKUP("F553",CAT_RANGE,5,0))</f>
        <v/>
      </c>
      <c r="O69" s="11" t="str">
        <f>IF(ISNA(VLOOKUP("F553",CAT_RANGE,6,0)),"",VLOOKUP("F553",CAT_RANGE,6,0))</f>
        <v/>
      </c>
      <c r="P69" s="11" t="str">
        <f>IF(ISNA(VLOOKUP("F553",CAT_RANGE,11,0)),"",VLOOKUP("F553",CAT_RANGE,11,0))</f>
        <v/>
      </c>
      <c r="Q69" s="82" t="str">
        <f>IF(ISNA(VLOOKUP("F553",CAT_RANGE,4,0)),"",VLOOKUP("F553",CAT_RANGE,4,0))</f>
        <v/>
      </c>
    </row>
    <row r="70" spans="1:17" ht="22.5" customHeight="1" x14ac:dyDescent="0.3"/>
    <row r="71" spans="1:17" s="23" customFormat="1" ht="28.8" x14ac:dyDescent="0.3">
      <c r="A71" s="20" t="s">
        <v>9</v>
      </c>
      <c r="B71" s="14" t="s">
        <v>15</v>
      </c>
      <c r="C71" s="14" t="s">
        <v>61</v>
      </c>
      <c r="D71" s="14" t="s">
        <v>63</v>
      </c>
      <c r="E71" s="14" t="s">
        <v>24</v>
      </c>
      <c r="F71" s="14" t="s">
        <v>25</v>
      </c>
      <c r="G71" s="14" t="s">
        <v>4</v>
      </c>
      <c r="H71" s="86" t="s">
        <v>1</v>
      </c>
      <c r="I71" s="4"/>
      <c r="J71" s="20" t="s">
        <v>22</v>
      </c>
      <c r="K71" s="14" t="s">
        <v>15</v>
      </c>
      <c r="L71" s="14" t="s">
        <v>61</v>
      </c>
      <c r="M71" s="14" t="s">
        <v>63</v>
      </c>
      <c r="N71" s="14" t="s">
        <v>24</v>
      </c>
      <c r="O71" s="14" t="s">
        <v>25</v>
      </c>
      <c r="P71" s="14" t="s">
        <v>4</v>
      </c>
      <c r="Q71" s="86" t="s">
        <v>1</v>
      </c>
    </row>
    <row r="72" spans="1:17" x14ac:dyDescent="0.3">
      <c r="A72" s="17">
        <v>1</v>
      </c>
      <c r="B72" s="17">
        <f>IF(ISNA(VLOOKUP("M601",CAT_RANGE,2,0)),"",VLOOKUP("M601",CAT_RANGE,2,0))</f>
        <v>35</v>
      </c>
      <c r="C72" s="17">
        <f>IF(ISNA(VLOOKUP("M601",CAT_RANGE,8,0)),"",VLOOKUP("M601",CAT_RANGE,8,0))</f>
        <v>35</v>
      </c>
      <c r="D72" s="17">
        <f>IF(ISNA(VLOOKUP("M601",CAT_RANGE,3,0)),"",VLOOKUP("M601",CAT_RANGE,3,0))</f>
        <v>51</v>
      </c>
      <c r="E72" s="11" t="str">
        <f>IF(ISNA(VLOOKUP("M601",CAT_RANGE,5,0)),"",VLOOKUP("M601",CAT_RANGE,5,0))</f>
        <v>Keith</v>
      </c>
      <c r="F72" s="11" t="str">
        <f>IF(ISNA(VLOOKUP("M601",CAT_RANGE,6,0)),"",VLOOKUP("M601",CAT_RANGE,6,0))</f>
        <v>Thomas</v>
      </c>
      <c r="G72" s="11" t="str">
        <f>IF(ISNA(VLOOKUP("M601",CAT_RANGE,11,0)),"",VLOOKUP("M601",CAT_RANGE,11,0))</f>
        <v>Burnden Road Runners</v>
      </c>
      <c r="H72" s="82">
        <f>IF(ISNA(VLOOKUP("M601",CAT_RANGE,4,0)),"",VLOOKUP("M601",CAT_RANGE,4,0))</f>
        <v>44.04</v>
      </c>
      <c r="I72" s="19"/>
      <c r="J72" s="17">
        <v>1</v>
      </c>
      <c r="K72" s="17" t="str">
        <f>IF(ISNA(VLOOKUP("F601",CAT_RANGE,2,0)),"",VLOOKUP("F601",CAT_RANGE,2,0))</f>
        <v/>
      </c>
      <c r="L72" s="17" t="str">
        <f>IF(ISNA(VLOOKUP("F601",CAT_RANGE,8,0)),"",VLOOKUP("F601",CAT_RANGE,8,0))</f>
        <v/>
      </c>
      <c r="M72" s="17" t="str">
        <f>IF(ISNA(VLOOKUP("F601",CAT_RANGE,3,0)),"",VLOOKUP("F601",CAT_RANGE,3,0))</f>
        <v/>
      </c>
      <c r="N72" s="11" t="str">
        <f>IF(ISNA(VLOOKUP("F601",CAT_RANGE,5,0)),"",VLOOKUP("F601",CAT_RANGE,5,0))</f>
        <v/>
      </c>
      <c r="O72" s="11" t="str">
        <f>IF(ISNA(VLOOKUP("F601",CAT_RANGE,6,0)),"",VLOOKUP("F601",CAT_RANGE,6,0))</f>
        <v/>
      </c>
      <c r="P72" s="11" t="str">
        <f>IF(ISNA(VLOOKUP("F601",CAT_RANGE,11,0)),"",VLOOKUP("F601",CAT_RANGE,11,0))</f>
        <v/>
      </c>
      <c r="Q72" s="82" t="str">
        <f>IF(ISNA(VLOOKUP("F601",CAT_RANGE,4,0)),"",VLOOKUP("F601",CAT_RANGE,4,0))</f>
        <v/>
      </c>
    </row>
    <row r="73" spans="1:17" x14ac:dyDescent="0.3">
      <c r="A73" s="17">
        <v>2</v>
      </c>
      <c r="B73" s="17">
        <f>IF(ISNA(VLOOKUP("M602",CAT_RANGE,2,0)),"",VLOOKUP("M602",CAT_RANGE,2,0))</f>
        <v>44</v>
      </c>
      <c r="C73" s="17">
        <f>IF(ISNA(VLOOKUP("M602",CAT_RANGE,8,0)),"",VLOOKUP("M602",CAT_RANGE,8,0))</f>
        <v>42</v>
      </c>
      <c r="D73" s="17">
        <f>IF(ISNA(VLOOKUP("M602",CAT_RANGE,3,0)),"",VLOOKUP("M602",CAT_RANGE,3,0))</f>
        <v>6</v>
      </c>
      <c r="E73" s="11" t="str">
        <f>IF(ISNA(VLOOKUP("M602",CAT_RANGE,5,0)),"",VLOOKUP("M602",CAT_RANGE,5,0))</f>
        <v>David</v>
      </c>
      <c r="F73" s="11" t="str">
        <f>IF(ISNA(VLOOKUP("M602",CAT_RANGE,6,0)),"",VLOOKUP("M602",CAT_RANGE,6,0))</f>
        <v>Barnes</v>
      </c>
      <c r="G73" s="11" t="str">
        <f>IF(ISNA(VLOOKUP("M602",CAT_RANGE,11,0)),"",VLOOKUP("M602",CAT_RANGE,11,0))</f>
        <v>Horwich RMI Harriers</v>
      </c>
      <c r="H73" s="82">
        <f>IF(ISNA(VLOOKUP("M602",CAT_RANGE,4,0)),"",VLOOKUP("M602",CAT_RANGE,4,0))</f>
        <v>48.19</v>
      </c>
      <c r="I73" s="19"/>
      <c r="J73" s="17">
        <v>2</v>
      </c>
      <c r="K73" s="17" t="str">
        <f>IF(ISNA(VLOOKUP("F602",CAT_RANGE,2,0)),"",VLOOKUP("F602",CAT_RANGE,2,0))</f>
        <v/>
      </c>
      <c r="L73" s="17" t="str">
        <f>IF(ISNA(VLOOKUP("F602",CAT_RANGE,8,0)),"",VLOOKUP("F602",CAT_RANGE,8,0))</f>
        <v/>
      </c>
      <c r="M73" s="17" t="str">
        <f>IF(ISNA(VLOOKUP("F602",CAT_RANGE,3,0)),"",VLOOKUP("F602",CAT_RANGE,3,0))</f>
        <v/>
      </c>
      <c r="N73" s="11" t="str">
        <f>IF(ISNA(VLOOKUP("F602",CAT_RANGE,5,0)),"",VLOOKUP("F602",CAT_RANGE,5,0))</f>
        <v/>
      </c>
      <c r="O73" s="11" t="str">
        <f>IF(ISNA(VLOOKUP("F602",CAT_RANGE,6,0)),"",VLOOKUP("F602",CAT_RANGE,6,0))</f>
        <v/>
      </c>
      <c r="P73" s="11" t="str">
        <f>IF(ISNA(VLOOKUP("F602",CAT_RANGE,11,0)),"",VLOOKUP("F602",CAT_RANGE,11,0))</f>
        <v/>
      </c>
      <c r="Q73" s="82" t="str">
        <f>IF(ISNA(VLOOKUP("F602",CAT_RANGE,4,0)),"",VLOOKUP("F602",CAT_RANGE,4,0))</f>
        <v/>
      </c>
    </row>
    <row r="74" spans="1:17" x14ac:dyDescent="0.3">
      <c r="A74" s="17">
        <v>3</v>
      </c>
      <c r="B74" s="17">
        <f>IF(ISNA(VLOOKUP("M603",CAT_RANGE,2,0)),"",VLOOKUP("M603",CAT_RANGE,2,0))</f>
        <v>46</v>
      </c>
      <c r="C74" s="17">
        <f>IF(ISNA(VLOOKUP("M603",CAT_RANGE,8,0)),"",VLOOKUP("M603",CAT_RANGE,8,0))</f>
        <v>44</v>
      </c>
      <c r="D74" s="17">
        <f>IF(ISNA(VLOOKUP("M603",CAT_RANGE,3,0)),"",VLOOKUP("M603",CAT_RANGE,3,0))</f>
        <v>13</v>
      </c>
      <c r="E74" s="11" t="str">
        <f>IF(ISNA(VLOOKUP("M603",CAT_RANGE,5,0)),"",VLOOKUP("M603",CAT_RANGE,5,0))</f>
        <v>Peter</v>
      </c>
      <c r="F74" s="11" t="str">
        <f>IF(ISNA(VLOOKUP("M603",CAT_RANGE,6,0)),"",VLOOKUP("M603",CAT_RANGE,6,0))</f>
        <v>Browning</v>
      </c>
      <c r="G74" s="11" t="str">
        <f>IF(ISNA(VLOOKUP("M603",CAT_RANGE,11,0)),"",VLOOKUP("M603",CAT_RANGE,11,0))</f>
        <v>CleM</v>
      </c>
      <c r="H74" s="82">
        <f>IF(ISNA(VLOOKUP("M603",CAT_RANGE,4,0)),"",VLOOKUP("M603",CAT_RANGE,4,0))</f>
        <v>49.26</v>
      </c>
      <c r="I74" s="19"/>
      <c r="J74" s="17">
        <v>3</v>
      </c>
      <c r="K74" s="17" t="str">
        <f>IF(ISNA(VLOOKUP("F603",CAT_RANGE,2,0)),"",VLOOKUP("F603",CAT_RANGE,2,0))</f>
        <v/>
      </c>
      <c r="L74" s="17" t="str">
        <f>IF(ISNA(VLOOKUP("F603",CAT_RANGE,8,0)),"",VLOOKUP("F603",CAT_RANGE,8,0))</f>
        <v/>
      </c>
      <c r="M74" s="17" t="str">
        <f>IF(ISNA(VLOOKUP("F603",CAT_RANGE,3,0)),"",VLOOKUP("F603",CAT_RANGE,3,0))</f>
        <v/>
      </c>
      <c r="N74" s="11" t="str">
        <f>IF(ISNA(VLOOKUP("F603",CAT_RANGE,5,0)),"",VLOOKUP("F603",CAT_RANGE,5,0))</f>
        <v/>
      </c>
      <c r="O74" s="11" t="str">
        <f>IF(ISNA(VLOOKUP("F603",CAT_RANGE,6,0)),"",VLOOKUP("F603",CAT_RANGE,6,0))</f>
        <v/>
      </c>
      <c r="P74" s="11" t="str">
        <f>IF(ISNA(VLOOKUP("F603",CAT_RANGE,11,0)),"",VLOOKUP("F603",CAT_RANGE,11,0))</f>
        <v/>
      </c>
      <c r="Q74" s="82" t="str">
        <f>IF(ISNA(VLOOKUP("F603",CAT_RANGE,4,0)),"",VLOOKUP("F603",CAT_RANGE,4,0))</f>
        <v/>
      </c>
    </row>
    <row r="75" spans="1:17" ht="22.5" customHeight="1" x14ac:dyDescent="0.3"/>
    <row r="76" spans="1:17" s="4" customFormat="1" ht="28.8" x14ac:dyDescent="0.3">
      <c r="A76" s="20" t="s">
        <v>38</v>
      </c>
      <c r="B76" s="14" t="s">
        <v>15</v>
      </c>
      <c r="C76" s="14" t="s">
        <v>61</v>
      </c>
      <c r="D76" s="14" t="s">
        <v>63</v>
      </c>
      <c r="E76" s="14" t="s">
        <v>24</v>
      </c>
      <c r="F76" s="14" t="s">
        <v>25</v>
      </c>
      <c r="G76" s="14" t="s">
        <v>4</v>
      </c>
      <c r="H76" s="86" t="s">
        <v>1</v>
      </c>
      <c r="J76" s="20" t="s">
        <v>37</v>
      </c>
      <c r="K76" s="14" t="s">
        <v>15</v>
      </c>
      <c r="L76" s="14" t="s">
        <v>61</v>
      </c>
      <c r="M76" s="14" t="s">
        <v>63</v>
      </c>
      <c r="N76" s="14" t="s">
        <v>24</v>
      </c>
      <c r="O76" s="14" t="s">
        <v>25</v>
      </c>
      <c r="P76" s="14" t="s">
        <v>4</v>
      </c>
      <c r="Q76" s="86" t="s">
        <v>1</v>
      </c>
    </row>
    <row r="77" spans="1:17" x14ac:dyDescent="0.3">
      <c r="A77" s="17">
        <v>1</v>
      </c>
      <c r="B77" s="17">
        <f>IF(ISNA(VLOOKUP("M651",CAT_RANGE,2,0)),"",VLOOKUP("M651",CAT_RANGE,2,0))</f>
        <v>18</v>
      </c>
      <c r="C77" s="17">
        <f>IF(ISNA(VLOOKUP("M651",CAT_RANGE,8,0)),"",VLOOKUP("M651",CAT_RANGE,8,0))</f>
        <v>18</v>
      </c>
      <c r="D77" s="17">
        <f>IF(ISNA(VLOOKUP("M651",CAT_RANGE,3,0)),"",VLOOKUP("M651",CAT_RANGE,3,0))</f>
        <v>22</v>
      </c>
      <c r="E77" s="11" t="str">
        <f>IF(ISNA(VLOOKUP("M651",CAT_RANGE,5,0)),"",VLOOKUP("M651",CAT_RANGE,5,0))</f>
        <v>Dave</v>
      </c>
      <c r="F77" s="11" t="str">
        <f>IF(ISNA(VLOOKUP("M651",CAT_RANGE,6,0)),"",VLOOKUP("M651",CAT_RANGE,6,0))</f>
        <v>Jackson</v>
      </c>
      <c r="G77" s="11" t="str">
        <f>IF(ISNA(VLOOKUP("M651",CAT_RANGE,11,0)),"",VLOOKUP("M651",CAT_RANGE,11,0))</f>
        <v>Rossendale Harriers</v>
      </c>
      <c r="H77" s="82">
        <f>IF(ISNA(VLOOKUP("M651",CAT_RANGE,4,0)),"",VLOOKUP("M651",CAT_RANGE,4,0))</f>
        <v>40.14</v>
      </c>
      <c r="I77" s="19"/>
      <c r="J77" s="17">
        <v>1</v>
      </c>
      <c r="K77" s="17" t="str">
        <f>IF(ISNA(VLOOKUP("F651",CAT_RANGE,2,0)),"",VLOOKUP("F651",CAT_RANGE,2,0))</f>
        <v/>
      </c>
      <c r="L77" s="17" t="str">
        <f>IF(ISNA(VLOOKUP("F651",CAT_RANGE,8,0)),"",VLOOKUP("F651",CAT_RANGE,8,0))</f>
        <v/>
      </c>
      <c r="M77" s="17" t="str">
        <f>IF(ISNA(VLOOKUP("F651",CAT_RANGE,3,0)),"",VLOOKUP("F651",CAT_RANGE,3,0))</f>
        <v/>
      </c>
      <c r="N77" s="11" t="str">
        <f>IF(ISNA(VLOOKUP("F651",CAT_RANGE,5,0)),"",VLOOKUP("F651",CAT_RANGE,5,0))</f>
        <v/>
      </c>
      <c r="O77" s="11" t="str">
        <f>IF(ISNA(VLOOKUP("F651",CAT_RANGE,6,0)),"",VLOOKUP("F651",CAT_RANGE,6,0))</f>
        <v/>
      </c>
      <c r="P77" s="11" t="str">
        <f>IF(ISNA(VLOOKUP("F651",CAT_RANGE,11,0)),"",VLOOKUP("F651",CAT_RANGE,11,0))</f>
        <v/>
      </c>
      <c r="Q77" s="82" t="str">
        <f>IF(ISNA(VLOOKUP("F651",CAT_RANGE,4,0)),"",VLOOKUP("F651",CAT_RANGE,4,0))</f>
        <v/>
      </c>
    </row>
    <row r="78" spans="1:17" x14ac:dyDescent="0.3">
      <c r="A78" s="17">
        <v>2</v>
      </c>
      <c r="B78" s="17">
        <f>IF(ISNA(VLOOKUP("M652",CAT_RANGE,2,0)),"",VLOOKUP("M652",CAT_RANGE,2,0))</f>
        <v>37</v>
      </c>
      <c r="C78" s="17">
        <f>IF(ISNA(VLOOKUP("M652",CAT_RANGE,8,0)),"",VLOOKUP("M652",CAT_RANGE,8,0))</f>
        <v>36</v>
      </c>
      <c r="D78" s="17">
        <f>IF(ISNA(VLOOKUP("M652",CAT_RANGE,3,0)),"",VLOOKUP("M652",CAT_RANGE,3,0))</f>
        <v>10</v>
      </c>
      <c r="E78" s="11" t="str">
        <f>IF(ISNA(VLOOKUP("M652",CAT_RANGE,5,0)),"",VLOOKUP("M652",CAT_RANGE,5,0))</f>
        <v>Graham</v>
      </c>
      <c r="F78" s="11" t="str">
        <f>IF(ISNA(VLOOKUP("M652",CAT_RANGE,6,0)),"",VLOOKUP("M652",CAT_RANGE,6,0))</f>
        <v>Barnes</v>
      </c>
      <c r="G78" s="11" t="str">
        <f>IF(ISNA(VLOOKUP("M652",CAT_RANGE,11,0)),"",VLOOKUP("M652",CAT_RANGE,11,0))</f>
        <v>u/a</v>
      </c>
      <c r="H78" s="82">
        <f>IF(ISNA(VLOOKUP("M652",CAT_RANGE,4,0)),"",VLOOKUP("M652",CAT_RANGE,4,0))</f>
        <v>45.17</v>
      </c>
      <c r="I78" s="19"/>
      <c r="J78" s="17">
        <v>2</v>
      </c>
      <c r="K78" s="17" t="str">
        <f>IF(ISNA(VLOOKUP("F652",CAT_RANGE,2,0)),"",VLOOKUP("F652",CAT_RANGE,2,0))</f>
        <v/>
      </c>
      <c r="L78" s="17" t="str">
        <f>IF(ISNA(VLOOKUP("F652",CAT_RANGE,8,0)),"",VLOOKUP("F652",CAT_RANGE,8,0))</f>
        <v/>
      </c>
      <c r="M78" s="17" t="str">
        <f>IF(ISNA(VLOOKUP("F652",CAT_RANGE,3,0)),"",VLOOKUP("F652",CAT_RANGE,3,0))</f>
        <v/>
      </c>
      <c r="N78" s="11" t="str">
        <f>IF(ISNA(VLOOKUP("F652",CAT_RANGE,5,0)),"",VLOOKUP("F652",CAT_RANGE,5,0))</f>
        <v/>
      </c>
      <c r="O78" s="11" t="str">
        <f>IF(ISNA(VLOOKUP("F652",CAT_RANGE,6,0)),"",VLOOKUP("F652",CAT_RANGE,6,0))</f>
        <v/>
      </c>
      <c r="P78" s="11" t="str">
        <f>IF(ISNA(VLOOKUP("F652",CAT_RANGE,11,0)),"",VLOOKUP("F652",CAT_RANGE,11,0))</f>
        <v/>
      </c>
      <c r="Q78" s="82" t="str">
        <f>IF(ISNA(VLOOKUP("F652",CAT_RANGE,4,0)),"",VLOOKUP("F652",CAT_RANGE,4,0))</f>
        <v/>
      </c>
    </row>
    <row r="79" spans="1:17" x14ac:dyDescent="0.3">
      <c r="A79" s="17">
        <v>3</v>
      </c>
      <c r="B79" s="17" t="str">
        <f>IF(ISNA(VLOOKUP("M653",CAT_RANGE,2,0)),"",VLOOKUP("M653",CAT_RANGE,2,0))</f>
        <v/>
      </c>
      <c r="C79" s="17" t="str">
        <f>IF(ISNA(VLOOKUP("M653",CAT_RANGE,8,0)),"",VLOOKUP("M653",CAT_RANGE,8,0))</f>
        <v/>
      </c>
      <c r="D79" s="17" t="str">
        <f>IF(ISNA(VLOOKUP("M653",CAT_RANGE,3,0)),"",VLOOKUP("M653",CAT_RANGE,3,0))</f>
        <v/>
      </c>
      <c r="E79" s="11" t="str">
        <f>IF(ISNA(VLOOKUP("M653",CAT_RANGE,5,0)),"",VLOOKUP("M653",CAT_RANGE,5,0))</f>
        <v/>
      </c>
      <c r="F79" s="11" t="str">
        <f>IF(ISNA(VLOOKUP("M653",CAT_RANGE,6,0)),"",VLOOKUP("M653",CAT_RANGE,6,0))</f>
        <v/>
      </c>
      <c r="G79" s="11" t="str">
        <f>IF(ISNA(VLOOKUP("M653",CAT_RANGE,11,0)),"",VLOOKUP("M653",CAT_RANGE,11,0))</f>
        <v/>
      </c>
      <c r="H79" s="82" t="str">
        <f>IF(ISNA(VLOOKUP("M653",CAT_RANGE,4,0)),"",VLOOKUP("M653",CAT_RANGE,4,0))</f>
        <v/>
      </c>
      <c r="I79" s="19"/>
      <c r="J79" s="17">
        <v>3</v>
      </c>
      <c r="K79" s="17" t="str">
        <f>IF(ISNA(VLOOKUP("F653",CAT_RANGE,2,0)),"",VLOOKUP("F653",CAT_RANGE,2,0))</f>
        <v/>
      </c>
      <c r="L79" s="17" t="str">
        <f>IF(ISNA(VLOOKUP("F653",CAT_RANGE,8,0)),"",VLOOKUP("F653",CAT_RANGE,8,0))</f>
        <v/>
      </c>
      <c r="M79" s="17" t="str">
        <f>IF(ISNA(VLOOKUP("F653",CAT_RANGE,3,0)),"",VLOOKUP("F653",CAT_RANGE,3,0))</f>
        <v/>
      </c>
      <c r="N79" s="11" t="str">
        <f>IF(ISNA(VLOOKUP("F653",CAT_RANGE,5,0)),"",VLOOKUP("F653",CAT_RANGE,5,0))</f>
        <v/>
      </c>
      <c r="O79" s="11" t="str">
        <f>IF(ISNA(VLOOKUP("F653",CAT_RANGE,6,0)),"",VLOOKUP("F653",CAT_RANGE,6,0))</f>
        <v/>
      </c>
      <c r="P79" s="11" t="str">
        <f>IF(ISNA(VLOOKUP("F653",CAT_RANGE,11,0)),"",VLOOKUP("F653",CAT_RANGE,11,0))</f>
        <v/>
      </c>
      <c r="Q79" s="82" t="str">
        <f>IF(ISNA(VLOOKUP("F653",CAT_RANGE,4,0)),"",VLOOKUP("F653",CAT_RANGE,4,0))</f>
        <v/>
      </c>
    </row>
    <row r="80" spans="1:17" ht="22.5" customHeight="1" x14ac:dyDescent="0.3"/>
    <row r="81" spans="1:18" s="23" customFormat="1" ht="28.8" x14ac:dyDescent="0.3">
      <c r="A81" s="20" t="s">
        <v>19</v>
      </c>
      <c r="B81" s="14" t="s">
        <v>15</v>
      </c>
      <c r="C81" s="14" t="s">
        <v>61</v>
      </c>
      <c r="D81" s="14" t="s">
        <v>63</v>
      </c>
      <c r="E81" s="14" t="s">
        <v>24</v>
      </c>
      <c r="F81" s="14" t="s">
        <v>25</v>
      </c>
      <c r="G81" s="14" t="s">
        <v>4</v>
      </c>
      <c r="H81" s="86" t="s">
        <v>1</v>
      </c>
      <c r="I81" s="4"/>
      <c r="J81" s="20" t="s">
        <v>20</v>
      </c>
      <c r="K81" s="14" t="s">
        <v>15</v>
      </c>
      <c r="L81" s="14" t="s">
        <v>61</v>
      </c>
      <c r="M81" s="14" t="s">
        <v>63</v>
      </c>
      <c r="N81" s="14" t="s">
        <v>24</v>
      </c>
      <c r="O81" s="14" t="s">
        <v>25</v>
      </c>
      <c r="P81" s="14" t="s">
        <v>4</v>
      </c>
      <c r="Q81" s="86" t="s">
        <v>1</v>
      </c>
    </row>
    <row r="82" spans="1:18" x14ac:dyDescent="0.3">
      <c r="A82" s="17">
        <v>1</v>
      </c>
      <c r="B82" s="17">
        <f>IF(ISNA(VLOOKUP("M701",CAT_RANGE,2,0)),"",VLOOKUP("M701",CAT_RANGE,2,0))</f>
        <v>52</v>
      </c>
      <c r="C82" s="17">
        <f>IF(ISNA(VLOOKUP("M701",CAT_RANGE,8,0)),"",VLOOKUP("M701",CAT_RANGE,8,0))</f>
        <v>48</v>
      </c>
      <c r="D82" s="17">
        <f>IF(ISNA(VLOOKUP("M701",CAT_RANGE,3,0)),"",VLOOKUP("M701",CAT_RANGE,3,0))</f>
        <v>28</v>
      </c>
      <c r="E82" s="11" t="str">
        <f>IF(ISNA(VLOOKUP("M701",CAT_RANGE,5,0)),"",VLOOKUP("M701",CAT_RANGE,5,0))</f>
        <v>John</v>
      </c>
      <c r="F82" s="11" t="str">
        <f>IF(ISNA(VLOOKUP("M701",CAT_RANGE,6,0)),"",VLOOKUP("M701",CAT_RANGE,6,0))</f>
        <v>Cox</v>
      </c>
      <c r="G82" s="11" t="str">
        <f>IF(ISNA(VLOOKUP("M701",CAT_RANGE,11,0)),"",VLOOKUP("M701",CAT_RANGE,11,0))</f>
        <v>Middleton</v>
      </c>
      <c r="H82" s="82">
        <f>IF(ISNA(VLOOKUP("M701",CAT_RANGE,4,0)),"",VLOOKUP("M701",CAT_RANGE,4,0))</f>
        <v>54.51</v>
      </c>
      <c r="I82" s="19"/>
      <c r="J82" s="17">
        <v>1</v>
      </c>
      <c r="K82" s="17" t="str">
        <f>IF(ISNA(VLOOKUP("F701",CAT_RANGE,2,0)),"",VLOOKUP("F701",CAT_RANGE,2,0))</f>
        <v/>
      </c>
      <c r="L82" s="17" t="str">
        <f>IF(ISNA(VLOOKUP("F701",CAT_RANGE,8,0)),"",VLOOKUP("F701",CAT_RANGE,8,0))</f>
        <v/>
      </c>
      <c r="M82" s="17" t="str">
        <f>IF(ISNA(VLOOKUP("F701",CAT_RANGE,3,0)),"",VLOOKUP("F701",CAT_RANGE,3,0))</f>
        <v/>
      </c>
      <c r="N82" s="11" t="str">
        <f>IF(ISNA(VLOOKUP("F701",CAT_RANGE,5,0)),"",VLOOKUP("F701",CAT_RANGE,5,0))</f>
        <v/>
      </c>
      <c r="O82" s="11" t="str">
        <f>IF(ISNA(VLOOKUP("F701",CAT_RANGE,6,0)),"",VLOOKUP("F701",CAT_RANGE,6,0))</f>
        <v/>
      </c>
      <c r="P82" s="11" t="str">
        <f>IF(ISNA(VLOOKUP("F701",CAT_RANGE,11,0)),"",VLOOKUP("F701",CAT_RANGE,11,0))</f>
        <v/>
      </c>
      <c r="Q82" s="82" t="str">
        <f>IF(ISNA(VLOOKUP("F701",CAT_RANGE,4,0)),"",VLOOKUP("F701",CAT_RANGE,4,0))</f>
        <v/>
      </c>
    </row>
    <row r="83" spans="1:18" x14ac:dyDescent="0.3">
      <c r="A83" s="17">
        <v>2</v>
      </c>
      <c r="B83" s="17" t="str">
        <f>IF(ISNA(VLOOKUP("M702",CAT_RANGE,2,0)),"",VLOOKUP("M702",CAT_RANGE,2,0))</f>
        <v/>
      </c>
      <c r="C83" s="17" t="str">
        <f>IF(ISNA(VLOOKUP("M702",CAT_RANGE,8,0)),"",VLOOKUP("M702",CAT_RANGE,8,0))</f>
        <v/>
      </c>
      <c r="D83" s="17" t="str">
        <f>IF(ISNA(VLOOKUP("M702",CAT_RANGE,3,0)),"",VLOOKUP("M702",CAT_RANGE,3,0))</f>
        <v/>
      </c>
      <c r="E83" s="11" t="str">
        <f>IF(ISNA(VLOOKUP("M702",CAT_RANGE,5,0)),"",VLOOKUP("M702",CAT_RANGE,5,0))</f>
        <v/>
      </c>
      <c r="F83" s="11" t="str">
        <f>IF(ISNA(VLOOKUP("M702",CAT_RANGE,6,0)),"",VLOOKUP("M702",CAT_RANGE,6,0))</f>
        <v/>
      </c>
      <c r="G83" s="11" t="str">
        <f>IF(ISNA(VLOOKUP("M702",CAT_RANGE,11,0)),"",VLOOKUP("M702",CAT_RANGE,11,0))</f>
        <v/>
      </c>
      <c r="H83" s="82" t="str">
        <f>IF(ISNA(VLOOKUP("M702",CAT_RANGE,4,0)),"",VLOOKUP("M702",CAT_RANGE,4,0))</f>
        <v/>
      </c>
      <c r="I83" s="19"/>
      <c r="J83" s="17">
        <v>2</v>
      </c>
      <c r="K83" s="17" t="str">
        <f>IF(ISNA(VLOOKUP("F702",CAT_RANGE,2,0)),"",VLOOKUP("F702",CAT_RANGE,2,0))</f>
        <v/>
      </c>
      <c r="L83" s="17" t="str">
        <f>IF(ISNA(VLOOKUP("F702",CAT_RANGE,8,0)),"",VLOOKUP("F702",CAT_RANGE,8,0))</f>
        <v/>
      </c>
      <c r="M83" s="17" t="str">
        <f>IF(ISNA(VLOOKUP("F702",CAT_RANGE,3,0)),"",VLOOKUP("F702",CAT_RANGE,3,0))</f>
        <v/>
      </c>
      <c r="N83" s="11" t="str">
        <f>IF(ISNA(VLOOKUP("F702",CAT_RANGE,5,0)),"",VLOOKUP("F702",CAT_RANGE,5,0))</f>
        <v/>
      </c>
      <c r="O83" s="11" t="str">
        <f>IF(ISNA(VLOOKUP("F702",CAT_RANGE,6,0)),"",VLOOKUP("F702",CAT_RANGE,6,0))</f>
        <v/>
      </c>
      <c r="P83" s="11" t="str">
        <f>IF(ISNA(VLOOKUP("F702",CAT_RANGE,11,0)),"",VLOOKUP("F702",CAT_RANGE,11,0))</f>
        <v/>
      </c>
      <c r="Q83" s="82" t="str">
        <f>IF(ISNA(VLOOKUP("F702",CAT_RANGE,4,0)),"",VLOOKUP("F702",CAT_RANGE,4,0))</f>
        <v/>
      </c>
    </row>
    <row r="84" spans="1:18" x14ac:dyDescent="0.3">
      <c r="A84" s="17">
        <v>3</v>
      </c>
      <c r="B84" s="17" t="str">
        <f>IF(ISNA(VLOOKUP("M703",CAT_RANGE,2,0)),"",VLOOKUP("M703",CAT_RANGE,2,0))</f>
        <v/>
      </c>
      <c r="C84" s="17" t="str">
        <f>IF(ISNA(VLOOKUP("M703",CAT_RANGE,8,0)),"",VLOOKUP("M703",CAT_RANGE,8,0))</f>
        <v/>
      </c>
      <c r="D84" s="17" t="str">
        <f>IF(ISNA(VLOOKUP("M703",CAT_RANGE,3,0)),"",VLOOKUP("M703",CAT_RANGE,3,0))</f>
        <v/>
      </c>
      <c r="E84" s="11" t="str">
        <f>IF(ISNA(VLOOKUP("M703",CAT_RANGE,5,0)),"",VLOOKUP("M703",CAT_RANGE,5,0))</f>
        <v/>
      </c>
      <c r="F84" s="11" t="str">
        <f>IF(ISNA(VLOOKUP("M703",CAT_RANGE,6,0)),"",VLOOKUP("M703",CAT_RANGE,6,0))</f>
        <v/>
      </c>
      <c r="G84" s="11" t="str">
        <f>IF(ISNA(VLOOKUP("M703",CAT_RANGE,11,0)),"",VLOOKUP("M703",CAT_RANGE,11,0))</f>
        <v/>
      </c>
      <c r="H84" s="82" t="str">
        <f>IF(ISNA(VLOOKUP("M703",CAT_RANGE,4,0)),"",VLOOKUP("M703",CAT_RANGE,4,0))</f>
        <v/>
      </c>
      <c r="I84" s="19"/>
      <c r="J84" s="17">
        <v>3</v>
      </c>
      <c r="K84" s="17" t="str">
        <f>IF(ISNA(VLOOKUP("F703",CAT_RANGE,2,0)),"",VLOOKUP("F703",CAT_RANGE,2,0))</f>
        <v/>
      </c>
      <c r="L84" s="17" t="str">
        <f>IF(ISNA(VLOOKUP("F703",CAT_RANGE,8,0)),"",VLOOKUP("F703",CAT_RANGE,8,0))</f>
        <v/>
      </c>
      <c r="M84" s="17" t="str">
        <f>IF(ISNA(VLOOKUP("F703",CAT_RANGE,3,0)),"",VLOOKUP("F703",CAT_RANGE,3,0))</f>
        <v/>
      </c>
      <c r="N84" s="11" t="str">
        <f>IF(ISNA(VLOOKUP("F703",CAT_RANGE,5,0)),"",VLOOKUP("F703",CAT_RANGE,5,0))</f>
        <v/>
      </c>
      <c r="O84" s="11" t="str">
        <f>IF(ISNA(VLOOKUP("F703",CAT_RANGE,6,0)),"",VLOOKUP("F703",CAT_RANGE,6,0))</f>
        <v/>
      </c>
      <c r="P84" s="11" t="str">
        <f>IF(ISNA(VLOOKUP("F703",CAT_RANGE,11,0)),"",VLOOKUP("F703",CAT_RANGE,11,0))</f>
        <v/>
      </c>
      <c r="Q84" s="82" t="str">
        <f>IF(ISNA(VLOOKUP("F703",CAT_RANGE,4,0)),"",VLOOKUP("F703",CAT_RANGE,4,0))</f>
        <v/>
      </c>
    </row>
    <row r="85" spans="1:18" ht="7.5" customHeight="1" x14ac:dyDescent="0.3">
      <c r="R85" s="24"/>
    </row>
    <row r="86" spans="1:18" x14ac:dyDescent="0.3">
      <c r="A86" s="35"/>
      <c r="B86" s="46"/>
      <c r="C86" s="46"/>
      <c r="D86" s="46"/>
      <c r="E86" s="46"/>
      <c r="F86" s="46"/>
      <c r="G86" s="62"/>
      <c r="H86" s="87"/>
      <c r="I86" s="46"/>
      <c r="J86" s="35"/>
      <c r="K86" s="46"/>
      <c r="L86" s="46"/>
      <c r="M86" s="46"/>
      <c r="N86" s="46"/>
      <c r="O86" s="46"/>
      <c r="P86" s="62"/>
      <c r="Q86" s="87"/>
    </row>
    <row r="87" spans="1:18" x14ac:dyDescent="0.3">
      <c r="A87" s="59"/>
      <c r="B87" s="60"/>
      <c r="C87" s="60"/>
      <c r="D87" s="60"/>
      <c r="E87" s="60"/>
      <c r="F87" s="60"/>
      <c r="G87" s="61"/>
      <c r="H87" s="88"/>
      <c r="I87" s="60"/>
      <c r="J87" s="59"/>
      <c r="K87" s="60"/>
      <c r="L87" s="60"/>
      <c r="M87" s="60"/>
      <c r="N87" s="60"/>
      <c r="O87" s="60"/>
      <c r="P87" s="61"/>
      <c r="Q87" s="88"/>
    </row>
    <row r="89" spans="1:18" x14ac:dyDescent="0.3">
      <c r="A89" s="63" t="s">
        <v>57</v>
      </c>
    </row>
  </sheetData>
  <printOptions horizontalCentered="1"/>
  <pageMargins left="0.24" right="0.24" top="0.28999999999999998" bottom="0.19685039370078741" header="0.17" footer="0.11811023622047245"/>
  <pageSetup paperSize="9" scale="59" orientation="portrait" r:id="rId1"/>
  <headerFooter>
    <oddHeader>&amp;C &amp;F -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ENTRANTS</vt:lpstr>
      <vt:lpstr>RESULTS</vt:lpstr>
      <vt:lpstr>RANKINGS</vt:lpstr>
      <vt:lpstr>a</vt:lpstr>
      <vt:lpstr>CAT_RANGE</vt:lpstr>
      <vt:lpstr>CLUB_MEN</vt:lpstr>
      <vt:lpstr>CLUB_RANGE</vt:lpstr>
      <vt:lpstr>CLUB_WOMEN</vt:lpstr>
      <vt:lpstr>GEN_RANGE</vt:lpstr>
      <vt:lpstr>ENTRANTS!Print_Area</vt:lpstr>
      <vt:lpstr>RANKINGS!Print_Area</vt:lpstr>
      <vt:lpstr>RESULTS!Print_Area</vt:lpstr>
      <vt:lpstr>RESULTS!Print_Titles</vt:lpstr>
      <vt:lpstr>Race1_Time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Buddy_Dve</dc:creator>
  <cp:lastModifiedBy>Nick Harris</cp:lastModifiedBy>
  <cp:lastPrinted>2013-12-28T22:28:19Z</cp:lastPrinted>
  <dcterms:created xsi:type="dcterms:W3CDTF">2013-04-22T21:09:55Z</dcterms:created>
  <dcterms:modified xsi:type="dcterms:W3CDTF">2022-04-27T20:41:39Z</dcterms:modified>
</cp:coreProperties>
</file>